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400" activeTab="2"/>
  </bookViews>
  <sheets>
    <sheet name="BS" sheetId="11" r:id="rId1"/>
    <sheet name="Equity" sheetId="17" r:id="rId2"/>
    <sheet name="CF" sheetId="16" r:id="rId3"/>
    <sheet name="IS and OCI" sheetId="9" r:id="rId4"/>
    <sheet name="Key tables" sheetId="10" r:id="rId5"/>
    <sheet name="Notes" sheetId="18" r:id="rId6"/>
    <sheet name="Note 1 table" sheetId="22" r:id="rId7"/>
    <sheet name="Note 2 table" sheetId="1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7" i="18" l="1"/>
  <c r="L204" i="18"/>
  <c r="N164" i="18" l="1"/>
  <c r="L164" i="18"/>
  <c r="I164" i="18"/>
  <c r="O72" i="19"/>
  <c r="R30" i="19"/>
  <c r="R72" i="19" l="1"/>
  <c r="Q72" i="19"/>
  <c r="L72" i="19"/>
  <c r="O59" i="19"/>
  <c r="R54" i="19"/>
  <c r="R59" i="19" s="1"/>
  <c r="Q43" i="19"/>
  <c r="R43" i="19"/>
  <c r="O30" i="19"/>
  <c r="O17" i="19"/>
  <c r="R12" i="19"/>
  <c r="R17" i="19" s="1"/>
  <c r="M24" i="17" l="1"/>
  <c r="L269" i="18" l="1"/>
  <c r="L268" i="18"/>
  <c r="L267" i="18"/>
  <c r="L266" i="18"/>
  <c r="I269" i="18"/>
  <c r="I268" i="18"/>
  <c r="I267" i="18"/>
  <c r="I266" i="18"/>
  <c r="I265" i="18"/>
  <c r="L257" i="18"/>
  <c r="L256" i="18"/>
  <c r="L255" i="18"/>
  <c r="L254" i="18"/>
  <c r="I257" i="18"/>
  <c r="I256" i="18"/>
  <c r="I255" i="18"/>
  <c r="I254" i="18"/>
  <c r="I253" i="18"/>
  <c r="L206" i="18"/>
  <c r="L205" i="18"/>
  <c r="I165" i="18"/>
  <c r="L165" i="18"/>
  <c r="N165" i="18"/>
  <c r="I258" i="18" l="1"/>
  <c r="I270" i="18"/>
  <c r="L28" i="18" l="1"/>
  <c r="L32" i="18" s="1"/>
  <c r="L23" i="22" l="1"/>
  <c r="L29" i="22"/>
  <c r="L28" i="22"/>
  <c r="L27" i="22"/>
  <c r="L26" i="22"/>
  <c r="L25" i="22"/>
  <c r="L14" i="22"/>
  <c r="L13" i="22"/>
  <c r="L8" i="22"/>
  <c r="M22" i="10" l="1"/>
  <c r="M20" i="10"/>
  <c r="O22" i="10"/>
  <c r="O20" i="10"/>
  <c r="O19" i="10"/>
  <c r="M18" i="10"/>
  <c r="O18" i="10"/>
  <c r="O14" i="10"/>
  <c r="O13" i="10"/>
  <c r="O31" i="10"/>
  <c r="I31" i="10"/>
  <c r="M31" i="10" s="1"/>
  <c r="O28" i="10"/>
  <c r="M28" i="10"/>
  <c r="I28" i="10"/>
  <c r="I22" i="10"/>
  <c r="I20" i="10"/>
  <c r="I18" i="10"/>
  <c r="M14" i="10"/>
  <c r="M13" i="10"/>
  <c r="I14" i="10"/>
  <c r="I13" i="10"/>
  <c r="K196" i="18" l="1"/>
  <c r="M37" i="17" l="1"/>
  <c r="F44" i="22" l="1"/>
  <c r="O15" i="10" s="1"/>
  <c r="L43" i="22"/>
  <c r="I43" i="22" s="1"/>
  <c r="I42" i="22"/>
  <c r="L41" i="22"/>
  <c r="L40" i="22"/>
  <c r="I40" i="22" s="1"/>
  <c r="L39" i="22"/>
  <c r="I39" i="22" s="1"/>
  <c r="I37" i="22"/>
  <c r="F30" i="22"/>
  <c r="M15" i="10" s="1"/>
  <c r="F15" i="22"/>
  <c r="I15" i="10" s="1"/>
  <c r="L44" i="22" l="1"/>
  <c r="I41" i="22"/>
  <c r="I44" i="22" s="1"/>
  <c r="N28" i="18" l="1"/>
  <c r="N32" i="18" s="1"/>
  <c r="I28" i="18"/>
  <c r="I32" i="18" l="1"/>
  <c r="I49" i="18" l="1"/>
  <c r="N49" i="18"/>
  <c r="L49" i="18"/>
  <c r="E39" i="17" l="1"/>
  <c r="G39" i="17"/>
  <c r="I39" i="17"/>
  <c r="K39" i="17"/>
  <c r="M38" i="17"/>
  <c r="M36" i="17"/>
  <c r="M35" i="17"/>
  <c r="M34" i="17"/>
  <c r="M33" i="17"/>
  <c r="M39" i="17" l="1"/>
  <c r="I39" i="11" l="1"/>
  <c r="K39" i="11"/>
  <c r="N146" i="18"/>
  <c r="O23" i="9" l="1"/>
  <c r="O18" i="9"/>
  <c r="O25" i="9" l="1"/>
  <c r="O21" i="10"/>
  <c r="N270" i="18"/>
  <c r="N258" i="18"/>
  <c r="N242" i="18"/>
  <c r="O29" i="9" s="1"/>
  <c r="L242" i="18"/>
  <c r="M29" i="9" s="1"/>
  <c r="K242" i="18"/>
  <c r="K29" i="9" s="1"/>
  <c r="K22" i="17" s="1"/>
  <c r="I242" i="18"/>
  <c r="I29" i="9" s="1"/>
  <c r="H242" i="18"/>
  <c r="G29" i="9" s="1"/>
  <c r="N239" i="18"/>
  <c r="O28" i="9" s="1"/>
  <c r="L239" i="18"/>
  <c r="M28" i="9" s="1"/>
  <c r="K239" i="18"/>
  <c r="K28" i="9" s="1"/>
  <c r="I22" i="17" s="1"/>
  <c r="H239" i="18"/>
  <c r="G28" i="9" s="1"/>
  <c r="I239" i="18"/>
  <c r="I28" i="9" s="1"/>
  <c r="K44" i="11"/>
  <c r="K47" i="11" s="1"/>
  <c r="I44" i="11"/>
  <c r="I47" i="11" s="1"/>
  <c r="K34" i="11"/>
  <c r="I34" i="11"/>
  <c r="K21" i="11"/>
  <c r="K15" i="11"/>
  <c r="I21" i="11"/>
  <c r="I15" i="11"/>
  <c r="M18" i="9"/>
  <c r="M19" i="9" s="1"/>
  <c r="L265" i="18" l="1"/>
  <c r="L270" i="18" s="1"/>
  <c r="L253" i="18"/>
  <c r="L258" i="18" s="1"/>
  <c r="O30" i="9"/>
  <c r="O31" i="9" s="1"/>
  <c r="O24" i="10"/>
  <c r="O23" i="10"/>
  <c r="K48" i="11"/>
  <c r="I25" i="11"/>
  <c r="I30" i="10" s="1"/>
  <c r="M30" i="10" s="1"/>
  <c r="I48" i="11"/>
  <c r="K25" i="11"/>
  <c r="O30" i="10" s="1"/>
  <c r="O27" i="10" l="1"/>
  <c r="K198" i="18" l="1"/>
  <c r="L198" i="18"/>
  <c r="N198" i="18"/>
  <c r="N183" i="18"/>
  <c r="N204" i="18" s="1"/>
  <c r="L183" i="18"/>
  <c r="L186" i="18" l="1"/>
  <c r="N207" i="18"/>
  <c r="O32" i="10" s="1"/>
  <c r="N186" i="18"/>
  <c r="I32" i="10"/>
  <c r="M32" i="10" s="1"/>
  <c r="N128" i="18"/>
  <c r="N116" i="18"/>
  <c r="N106" i="18"/>
  <c r="N94" i="18"/>
  <c r="N82" i="18"/>
  <c r="N69" i="18"/>
  <c r="N58" i="18"/>
  <c r="N45" i="18"/>
  <c r="N130" i="18" l="1"/>
  <c r="O29" i="10"/>
  <c r="L211" i="18"/>
  <c r="N211" i="18"/>
  <c r="L146" i="18" l="1"/>
  <c r="L128" i="18"/>
  <c r="K128" i="18"/>
  <c r="K29" i="10" s="1"/>
  <c r="I128" i="18"/>
  <c r="H128" i="18"/>
  <c r="G29" i="10" s="1"/>
  <c r="L116" i="18"/>
  <c r="I116" i="18"/>
  <c r="L106" i="18"/>
  <c r="I106" i="18"/>
  <c r="L94" i="18"/>
  <c r="I94" i="18"/>
  <c r="L82" i="18"/>
  <c r="K82" i="18"/>
  <c r="I82" i="18"/>
  <c r="H82" i="18"/>
  <c r="L69" i="18"/>
  <c r="I69" i="18"/>
  <c r="K69" i="18"/>
  <c r="H69" i="18"/>
  <c r="L58" i="18"/>
  <c r="I58" i="18"/>
  <c r="L45" i="18"/>
  <c r="I45" i="18"/>
  <c r="L130" i="18" l="1"/>
  <c r="M29" i="10"/>
  <c r="I130" i="18"/>
  <c r="I29" i="10"/>
  <c r="H130" i="18"/>
  <c r="K130" i="18"/>
  <c r="M22" i="17"/>
  <c r="M23" i="17"/>
  <c r="M19" i="17"/>
  <c r="F20" i="17"/>
  <c r="G20" i="17"/>
  <c r="H20" i="17"/>
  <c r="I20" i="17"/>
  <c r="J20" i="17"/>
  <c r="K20" i="17"/>
  <c r="K25" i="17" s="1"/>
  <c r="E20" i="17"/>
  <c r="M20" i="17" l="1"/>
  <c r="G25" i="17"/>
  <c r="G43" i="11" s="1"/>
  <c r="E25" i="17"/>
  <c r="G42" i="11" s="1"/>
  <c r="G44" i="11" l="1"/>
  <c r="K183" i="18" l="1"/>
  <c r="K204" i="18" s="1"/>
  <c r="G34" i="11" l="1"/>
  <c r="M30" i="9"/>
  <c r="K30" i="9"/>
  <c r="G46" i="11" s="1"/>
  <c r="I30" i="9"/>
  <c r="G30" i="9"/>
  <c r="G31" i="10" l="1"/>
  <c r="K31" i="10" s="1"/>
  <c r="G15" i="11"/>
  <c r="K207" i="18"/>
  <c r="G32" i="10" s="1"/>
  <c r="K32" i="10" s="1"/>
  <c r="G39" i="11"/>
  <c r="I18" i="9"/>
  <c r="I23" i="9" l="1"/>
  <c r="I19" i="10"/>
  <c r="M19" i="10"/>
  <c r="K211" i="18"/>
  <c r="G33" i="10" s="1"/>
  <c r="K33" i="10" s="1"/>
  <c r="M25" i="9" l="1"/>
  <c r="M21" i="10"/>
  <c r="I25" i="9"/>
  <c r="I21" i="10"/>
  <c r="I24" i="10" l="1"/>
  <c r="M24" i="10"/>
  <c r="M23" i="10"/>
  <c r="M31" i="9"/>
  <c r="I23" i="10"/>
  <c r="I31" i="9"/>
  <c r="H106" i="18" l="1"/>
  <c r="K106" i="18"/>
  <c r="K116" i="18"/>
  <c r="I27" i="10"/>
  <c r="M27" i="10"/>
  <c r="K269" i="18"/>
  <c r="H116" i="18"/>
  <c r="H269" i="18"/>
  <c r="G20" i="10" l="1"/>
  <c r="H11" i="22"/>
  <c r="H26" i="22"/>
  <c r="K94" i="18"/>
  <c r="K22" i="10"/>
  <c r="K20" i="10"/>
  <c r="H165" i="18" l="1"/>
  <c r="N59" i="19"/>
  <c r="N17" i="19"/>
  <c r="K72" i="19"/>
  <c r="N30" i="19"/>
  <c r="H94" i="18"/>
  <c r="H45" i="18"/>
  <c r="H49" i="18"/>
  <c r="K58" i="18"/>
  <c r="G22" i="10"/>
  <c r="H25" i="22"/>
  <c r="H13" i="22"/>
  <c r="H27" i="22"/>
  <c r="H10" i="22"/>
  <c r="H12" i="22"/>
  <c r="K165" i="18"/>
  <c r="H256" i="18"/>
  <c r="Q59" i="19" l="1"/>
  <c r="Q17" i="19"/>
  <c r="N72" i="19"/>
  <c r="Q30" i="19"/>
  <c r="K49" i="18"/>
  <c r="H58" i="18"/>
  <c r="H14" i="22"/>
  <c r="K45" i="18"/>
  <c r="H29" i="22"/>
  <c r="K28" i="18"/>
  <c r="G18" i="9"/>
  <c r="H268" i="18"/>
  <c r="K256" i="18"/>
  <c r="K18" i="9"/>
  <c r="H28" i="18"/>
  <c r="H28" i="22"/>
  <c r="H32" i="18" l="1"/>
  <c r="K32" i="18"/>
  <c r="E15" i="22"/>
  <c r="G15" i="10" s="1"/>
  <c r="K268" i="18"/>
  <c r="E30" i="22"/>
  <c r="K15" i="10" s="1"/>
  <c r="K14" i="10"/>
  <c r="G14" i="10"/>
  <c r="H23" i="22"/>
  <c r="G19" i="9" l="1"/>
  <c r="K19" i="9"/>
  <c r="K253" i="18" s="1"/>
  <c r="K266" i="18"/>
  <c r="K254" i="18"/>
  <c r="K15" i="22"/>
  <c r="H8" i="22"/>
  <c r="K30" i="22"/>
  <c r="H30" i="22"/>
  <c r="G23" i="9" l="1"/>
  <c r="H265" i="18"/>
  <c r="K19" i="10"/>
  <c r="K265" i="18"/>
  <c r="K270" i="18" s="1"/>
  <c r="H253" i="18"/>
  <c r="G19" i="10"/>
  <c r="K23" i="9"/>
  <c r="K21" i="10" s="1"/>
  <c r="H15" i="22"/>
  <c r="H266" i="18"/>
  <c r="H254" i="18"/>
  <c r="K258" i="18"/>
  <c r="G21" i="10" l="1"/>
  <c r="G25" i="9"/>
  <c r="H270" i="18"/>
  <c r="K25" i="9"/>
  <c r="H258" i="18"/>
  <c r="G31" i="9" l="1"/>
  <c r="G23" i="10"/>
  <c r="G24" i="10"/>
  <c r="G27" i="10"/>
  <c r="K24" i="10"/>
  <c r="K27" i="10"/>
  <c r="K31" i="9"/>
  <c r="I21" i="17"/>
  <c r="K23" i="10"/>
  <c r="K146" i="18"/>
  <c r="I25" i="17" l="1"/>
  <c r="G45" i="11" s="1"/>
  <c r="M21" i="17"/>
  <c r="G21" i="11"/>
  <c r="K186" i="18"/>
  <c r="L10" i="22"/>
  <c r="L11" i="22"/>
  <c r="I15" i="22"/>
  <c r="L12" i="22"/>
  <c r="I30" i="22"/>
  <c r="L30" i="22"/>
  <c r="G25" i="11" l="1"/>
  <c r="M25" i="17"/>
  <c r="G47" i="11"/>
  <c r="L15" i="22"/>
  <c r="G30" i="10" l="1"/>
  <c r="K30" i="10" s="1"/>
  <c r="G48" i="11"/>
</calcChain>
</file>

<file path=xl/sharedStrings.xml><?xml version="1.0" encoding="utf-8"?>
<sst xmlns="http://schemas.openxmlformats.org/spreadsheetml/2006/main" count="589" uniqueCount="299">
  <si>
    <t>June 30,</t>
  </si>
  <si>
    <t>December 31,</t>
  </si>
  <si>
    <t>Revenues</t>
  </si>
  <si>
    <t>Other</t>
  </si>
  <si>
    <t>Segment</t>
  </si>
  <si>
    <t>Total Revenues</t>
  </si>
  <si>
    <t xml:space="preserve"> </t>
  </si>
  <si>
    <t>Year to date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</si>
  <si>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</si>
  <si>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</si>
  <si>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</si>
  <si>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</si>
  <si>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</si>
  <si>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</si>
  <si>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Revenues 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</si>
  <si>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</si>
  <si>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</si>
  <si>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</si>
  <si>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</si>
  <si>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</si>
  <si>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</si>
  <si>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</si>
  <si>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</si>
  <si>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</si>
  <si>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</si>
  <si>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</si>
  <si>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</si>
  <si>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</si>
  <si>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</si>
  <si>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</si>
  <si>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</si>
  <si>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</si>
  <si>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Basic and diluted earnings per share</t>
  </si>
  <si>
    <t>Segment EBIT ex. impairment and other charges, net</t>
  </si>
  <si>
    <t>Cash investment in MultiClient library</t>
  </si>
  <si>
    <t>Total revenues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</si>
  <si>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</si>
  <si>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</si>
  <si>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</si>
  <si>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</si>
  <si>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</si>
  <si>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Depreciation and amortization  (excl. MultiClient library)</t>
  </si>
  <si>
    <t>Selling, general and administrative costs</t>
  </si>
  <si>
    <t>ASSETS</t>
  </si>
  <si>
    <t>Cash and cash equivalents</t>
  </si>
  <si>
    <t>Restricted cash</t>
  </si>
  <si>
    <t>Accounts receivable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</si>
  <si>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</si>
  <si>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</si>
  <si>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</si>
  <si>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</si>
  <si>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</si>
  <si>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Asset held for sale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</si>
  <si>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</si>
  <si>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</si>
  <si>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</si>
  <si>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</si>
  <si>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</si>
  <si>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</si>
  <si>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</si>
  <si>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 xml:space="preserve">   issued and outstanding 338,579,996 shares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</si>
  <si>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</si>
  <si>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</si>
  <si>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</si>
  <si>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</si>
  <si>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</si>
  <si>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Other Intangible assets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</si>
  <si>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</si>
  <si>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</si>
  <si>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</si>
  <si>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</si>
  <si>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</si>
  <si>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</si>
  <si>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</si>
  <si>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</si>
  <si>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</si>
  <si>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</si>
  <si>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</si>
  <si>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</si>
  <si>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</si>
  <si>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</si>
  <si>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</si>
  <si>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</si>
  <si>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</si>
  <si>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</si>
  <si>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</si>
  <si>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Balance as of January 1, 2018</t>
  </si>
  <si>
    <t>Share based payments, cash settled</t>
  </si>
  <si>
    <t>Balance as of December 31, 2018</t>
  </si>
  <si>
    <t>Balance as of January 1, 2019</t>
  </si>
  <si>
    <t>Total assets</t>
  </si>
  <si>
    <t>Adjustment to opening balance IFRS 15</t>
  </si>
  <si>
    <t>Segment Reporting</t>
  </si>
  <si>
    <t>Adjustments</t>
  </si>
  <si>
    <t>As Reported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</si>
  <si>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</si>
  <si>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</si>
  <si>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</si>
  <si>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</si>
  <si>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</si>
  <si>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>Depreciation capitalized and deferred, net</t>
  </si>
  <si>
    <t>Impairment and loss on sale of long-term assets (excluding MultiClient library) consist of the following:</t>
  </si>
  <si>
    <t xml:space="preserve">Property and equipment </t>
  </si>
  <si>
    <t xml:space="preserve">Other charges, net consist of the following: </t>
  </si>
  <si>
    <t>Severance cost</t>
  </si>
  <si>
    <t>Onerous lease contracts</t>
  </si>
  <si>
    <t>Onerous contracts with customers</t>
  </si>
  <si>
    <t>Write-down supply/spare parts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</si>
  <si>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</si>
  <si>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</si>
  <si>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</si>
  <si>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</si>
  <si>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</si>
  <si>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</si>
  <si>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</si>
  <si>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</si>
  <si>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</si>
  <si>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</si>
  <si>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</si>
  <si>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Processing equipment</t>
  </si>
  <si>
    <t>Total capital expenditures, whether paid or not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</si>
  <si>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</si>
  <si>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</si>
  <si>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</si>
  <si>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2013</t>
  </si>
  <si>
    <t>Completed during 2014</t>
  </si>
  <si>
    <t>Completed during 2015</t>
  </si>
  <si>
    <t>Completed during 2016</t>
  </si>
  <si>
    <t>Completed during 2017</t>
  </si>
  <si>
    <t>Completed during 2018</t>
  </si>
  <si>
    <t xml:space="preserve">     Completed surveys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</si>
  <si>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</si>
  <si>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</si>
  <si>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</si>
  <si>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financial items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</si>
  <si>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</si>
  <si>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</si>
  <si>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</si>
  <si>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</si>
  <si>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</si>
  <si>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</si>
  <si>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</si>
  <si>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</si>
  <si>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Profit and loss numbers Segment Reporting</t>
  </si>
  <si>
    <t>Segment Revenues</t>
  </si>
  <si>
    <t xml:space="preserve">Segment EBITDA </t>
  </si>
  <si>
    <t>EBIT</t>
  </si>
  <si>
    <t>Income tax expense</t>
  </si>
  <si>
    <t xml:space="preserve">Total assets </t>
  </si>
  <si>
    <t>MultiClient late sales</t>
  </si>
  <si>
    <t>Secured</t>
  </si>
  <si>
    <t xml:space="preserve">Term loan B, Libor (min. 75 bp) + 250 Basis points, due 2021 </t>
  </si>
  <si>
    <t>Export credit financing, due 2025</t>
  </si>
  <si>
    <t>Export credit financing, due 2027</t>
  </si>
  <si>
    <t>Revolving credit facility, due 2020</t>
  </si>
  <si>
    <t>Unsecured</t>
  </si>
  <si>
    <t>Senior notes, Coupon 7.375%, due 2018</t>
  </si>
  <si>
    <t>Senior notes, Coupon 7.375%, due 2020</t>
  </si>
  <si>
    <t>Less deferred loan costs, net of debt premiums</t>
  </si>
  <si>
    <t>Undrawn facilities consists of the following:</t>
  </si>
  <si>
    <t>Bank facility (NOK 50 mill)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</si>
  <si>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</si>
  <si>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</si>
  <si>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</si>
  <si>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</si>
  <si>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</si>
  <si>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</si>
  <si>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</si>
  <si>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</si>
  <si>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</si>
  <si>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</si>
  <si>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</si>
  <si>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Actuarial gains (losses) on defined benefit pensions plan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</si>
  <si>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</si>
  <si>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</si>
  <si>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</si>
  <si>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</si>
  <si>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</si>
  <si>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Operating profit (loss)</t>
  </si>
  <si>
    <t>Segment adjustment to Revenues as reported</t>
  </si>
  <si>
    <t>Other charges net</t>
  </si>
  <si>
    <t>Segment EBITDA ex. Other Charges, net</t>
  </si>
  <si>
    <t>Segment adjustment to Revenues As Reported</t>
  </si>
  <si>
    <t>Segment adjustment to Amortization As Reported</t>
  </si>
  <si>
    <t>Summary of net interest bearing debt:</t>
  </si>
  <si>
    <t>Total liabilities and shareholders' equity</t>
  </si>
  <si>
    <t>Commitments exempt due to expiry within 12 months</t>
  </si>
  <si>
    <t>Commitments exempt due to low value</t>
  </si>
  <si>
    <t>Effect of increase in lease term due to extension options</t>
  </si>
  <si>
    <t>Effect of discounting</t>
  </si>
  <si>
    <t xml:space="preserve">Share of results in associated companies </t>
  </si>
  <si>
    <t>Loss (gain) on sale and retirement of assets</t>
  </si>
  <si>
    <t>Income taxes paid</t>
  </si>
  <si>
    <t>Other items</t>
  </si>
  <si>
    <t>(Increase) decrease in accounts receivable, accrued revenues &amp; other receivables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</si>
  <si>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</si>
  <si>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</si>
  <si>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</si>
  <si>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</si>
  <si>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</si>
  <si>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</si>
  <si>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>Investment in other current -and long-term assets</t>
  </si>
  <si>
    <t xml:space="preserve"> Proceeds from sale and disposal of assets</t>
  </si>
  <si>
    <t>Net cash used in investing activities</t>
  </si>
  <si>
    <t>Net change of drawing on the Revolving Credit Facility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</si>
  <si>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</si>
  <si>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</si>
  <si>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</si>
  <si>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</si>
  <si>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</si>
  <si>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</si>
  <si>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 xml:space="preserve">(1) The statistics exclude cold-stacked vessels. 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</si>
  <si>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</si>
  <si>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</si>
  <si>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</si>
  <si>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</si>
  <si>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</si>
  <si>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</si>
  <si>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</si>
  <si>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</si>
  <si>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</si>
  <si>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>Operating profit (loss)/ EBIT, ex impairment and other charges, net</t>
  </si>
  <si>
    <t xml:space="preserve">    Surveys in progress</t>
  </si>
  <si>
    <t>Repayment of interest bearing debt</t>
  </si>
  <si>
    <t>Lease liabilities</t>
  </si>
  <si>
    <t>Gross depreciation*</t>
  </si>
  <si>
    <t>Other key numbers As Reported by IFRS</t>
  </si>
  <si>
    <t>Lease liabilities current</t>
  </si>
  <si>
    <t>Lease liabilities non-current</t>
  </si>
  <si>
    <t>Profit and loss numbers As Reported</t>
  </si>
  <si>
    <t xml:space="preserve"> -Other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</si>
  <si>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</si>
  <si>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</si>
  <si>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</si>
  <si>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</si>
  <si>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Segment reporting</t>
  </si>
  <si>
    <t>MultiClient pre-funding revenue, as reported *</t>
  </si>
  <si>
    <t>MultiClient pre-funding revenue, Segment *</t>
  </si>
  <si>
    <t>Prefunding as a percentage of MultiClient cash investment</t>
  </si>
  <si>
    <t>Key figures MultiClient library:</t>
  </si>
  <si>
    <t>Loans and bonds gross</t>
  </si>
  <si>
    <t>Net interest bearing debt, including lease liabilities *</t>
  </si>
  <si>
    <t>Note 16- New Accounting Standards</t>
  </si>
  <si>
    <t>Net interest bearing debt, excluding lease liabilities *</t>
  </si>
  <si>
    <t>*Following implementation of IFRS 16, prior periods are not comparable. Refer to note 16 for further information.</t>
  </si>
  <si>
    <t>Year to Date</t>
  </si>
  <si>
    <t>As</t>
  </si>
  <si>
    <t>Reported</t>
  </si>
  <si>
    <t>Reporting</t>
  </si>
  <si>
    <t>Revenues by service type:</t>
  </si>
  <si>
    <t>Depreciation and amortization of non-current assets (excl. MultiClient library) consist of the following:</t>
  </si>
  <si>
    <t>Current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</si>
  <si>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</si>
  <si>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</si>
  <si>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</si>
  <si>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</si>
  <si>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</si>
  <si>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</si>
  <si>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</si>
  <si>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December 31, 2018</t>
  </si>
  <si>
    <t>Net interest bearing debt*</t>
  </si>
  <si>
    <t>Net interest bearing debt, including lease liabilities following IFRS 16*</t>
  </si>
  <si>
    <t xml:space="preserve">   of which:</t>
  </si>
  <si>
    <t>Non-current</t>
  </si>
  <si>
    <t>Less current portion</t>
  </si>
  <si>
    <t>Non-current interest bearing debt</t>
  </si>
  <si>
    <t>Interest bearing debt</t>
  </si>
  <si>
    <t>Amortization of MultiClient library , as reported</t>
  </si>
  <si>
    <t>Accelerated amortization of MultiClient library, as reported</t>
  </si>
  <si>
    <t>Payments of leases classified as interest</t>
  </si>
  <si>
    <t>Effect from implementation of IFRS 16</t>
  </si>
  <si>
    <t>Note 1 Segment Reporting</t>
  </si>
  <si>
    <t>Note 2 -Revenues</t>
  </si>
  <si>
    <t>Note 3 - Net Operating Expenses</t>
  </si>
  <si>
    <t>Note 4 - Amortization, Depreciation, Impairments and Other Charges, net</t>
  </si>
  <si>
    <t>If  applicable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</si>
  <si>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</si>
  <si>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</si>
  <si>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</si>
  <si>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</si>
  <si>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</si>
  <si>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Lease liability at 1 January 2019</t>
  </si>
  <si>
    <t>Future minimum payments at December 31, 2018</t>
  </si>
  <si>
    <t>See Sheet "Note 2 table" for table</t>
  </si>
  <si>
    <t>See Sheet "Note 1 table" for table</t>
  </si>
  <si>
    <t>For the six months ended June 30, 2019 and the year ended December 31, 2018</t>
  </si>
  <si>
    <t>For the six months ended June 30, 2018</t>
  </si>
  <si>
    <t xml:space="preserve">(1) Fair value of the non-current debt, gross was $1,098.5 million as of June 30 2019, compared to $1,201.8 million as of June 30, 2018.  </t>
  </si>
  <si>
    <t>*Following implementation of IFRS 16, prior periods are not comparable to June 2019</t>
  </si>
  <si>
    <t>Alternative presentation 2</t>
  </si>
  <si>
    <t>Depreciation, amortization, impairment</t>
  </si>
  <si>
    <t>Payment of lease liabilities (recognized under IFRS 16)</t>
  </si>
  <si>
    <t>Interest paid on interest bearing debt</t>
  </si>
  <si>
    <t>*includes depreciation of right-of-use assets amounting to  $ 10.3 million and $ 20.6 for the quarter ended June 30, 2019 and the first half of 2019 respectively.</t>
  </si>
  <si>
    <t>Imputed interest cost on lease agreements</t>
  </si>
  <si>
    <t>Interest on debt , gross</t>
  </si>
  <si>
    <t>Balance as of June 30, 2019</t>
  </si>
  <si>
    <t>Balance as of June 30, 2018</t>
  </si>
  <si>
    <t>Tables Note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</si>
</sst>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(&quot;$&quot;* #,##0_);_(&quot;$&quot;* \(#,##0\);_(&quot;$&quot;* &quot;-&quot;??_);_(@_)"/>
    <numFmt numFmtId="170" formatCode="_ * #,##0_ ;_ * \(#,##0\)_ ;_ * &quot;-&quot;_ ;_ @_ "/>
    <numFmt numFmtId="171" formatCode="_ * #,##0_ ;_ * \-#,##0_ ;_ * &quot;-&quot;_ ;_ @_ "/>
    <numFmt numFmtId="172" formatCode="_(* #,##0.0000_);_(* \(#,##0.0000\);_(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8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/>
    <xf numFmtId="166" fontId="0" fillId="0" borderId="0" xfId="1" applyNumberFormat="1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0" fillId="0" borderId="2" xfId="0" applyBorder="1"/>
    <xf numFmtId="0" fontId="0" fillId="0" borderId="2" xfId="0" applyFill="1" applyBorder="1"/>
    <xf numFmtId="0" fontId="2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Fill="1" applyBorder="1"/>
    <xf numFmtId="0" fontId="9" fillId="0" borderId="0" xfId="6" applyFont="1" applyBorder="1" applyAlignment="1">
      <alignment horizontal="center"/>
    </xf>
    <xf numFmtId="0" fontId="9" fillId="0" borderId="3" xfId="6" applyFont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9" fillId="0" borderId="4" xfId="6" applyFont="1" applyBorder="1" applyAlignment="1">
      <alignment horizontal="center"/>
    </xf>
    <xf numFmtId="0" fontId="11" fillId="0" borderId="2" xfId="0" applyFont="1" applyBorder="1" applyAlignment="1"/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7" fontId="9" fillId="0" borderId="4" xfId="1" applyNumberFormat="1" applyFont="1" applyBorder="1" applyAlignment="1">
      <alignment horizontal="left"/>
    </xf>
    <xf numFmtId="167" fontId="9" fillId="0" borderId="0" xfId="1" applyNumberFormat="1" applyFont="1" applyBorder="1" applyAlignment="1">
      <alignment horizontal="left"/>
    </xf>
    <xf numFmtId="166" fontId="9" fillId="0" borderId="4" xfId="7" applyNumberFormat="1" applyFont="1" applyFill="1" applyBorder="1"/>
    <xf numFmtId="166" fontId="9" fillId="0" borderId="0" xfId="1" applyNumberFormat="1" applyFont="1" applyFill="1" applyBorder="1"/>
    <xf numFmtId="166" fontId="9" fillId="0" borderId="4" xfId="1" applyNumberFormat="1" applyFont="1" applyFill="1" applyBorder="1"/>
    <xf numFmtId="167" fontId="9" fillId="0" borderId="0" xfId="1" applyNumberFormat="1" applyFont="1" applyFill="1" applyBorder="1" applyAlignment="1">
      <alignment horizontal="left"/>
    </xf>
    <xf numFmtId="166" fontId="9" fillId="0" borderId="0" xfId="7" applyNumberFormat="1" applyFont="1" applyFill="1" applyBorder="1"/>
    <xf numFmtId="167" fontId="9" fillId="0" borderId="0" xfId="1" applyNumberFormat="1" applyFont="1" applyAlignment="1">
      <alignment horizontal="left"/>
    </xf>
    <xf numFmtId="166" fontId="9" fillId="0" borderId="0" xfId="7" applyNumberFormat="1" applyFont="1" applyFill="1"/>
    <xf numFmtId="166" fontId="9" fillId="0" borderId="0" xfId="1" applyNumberFormat="1" applyFont="1" applyFill="1"/>
    <xf numFmtId="167" fontId="9" fillId="0" borderId="1" xfId="1" applyNumberFormat="1" applyFont="1" applyBorder="1" applyAlignment="1">
      <alignment horizontal="left"/>
    </xf>
    <xf numFmtId="166" fontId="9" fillId="0" borderId="1" xfId="7" applyNumberFormat="1" applyFont="1" applyFill="1" applyBorder="1"/>
    <xf numFmtId="166" fontId="9" fillId="0" borderId="1" xfId="1" applyNumberFormat="1" applyFont="1" applyFill="1" applyBorder="1"/>
    <xf numFmtId="167" fontId="10" fillId="0" borderId="2" xfId="1" applyNumberFormat="1" applyFont="1" applyBorder="1" applyAlignment="1">
      <alignment horizontal="left"/>
    </xf>
    <xf numFmtId="167" fontId="10" fillId="0" borderId="0" xfId="1" applyNumberFormat="1" applyFont="1" applyBorder="1" applyAlignment="1">
      <alignment horizontal="left"/>
    </xf>
    <xf numFmtId="166" fontId="10" fillId="0" borderId="5" xfId="7" applyNumberFormat="1" applyFont="1" applyFill="1" applyBorder="1"/>
    <xf numFmtId="166" fontId="10" fillId="0" borderId="0" xfId="1" applyNumberFormat="1" applyFont="1" applyFill="1" applyBorder="1"/>
    <xf numFmtId="166" fontId="10" fillId="0" borderId="5" xfId="1" applyNumberFormat="1" applyFont="1" applyFill="1" applyBorder="1"/>
    <xf numFmtId="167" fontId="10" fillId="0" borderId="0" xfId="1" applyNumberFormat="1" applyFont="1" applyFill="1" applyBorder="1" applyAlignment="1">
      <alignment horizontal="left"/>
    </xf>
    <xf numFmtId="166" fontId="14" fillId="0" borderId="0" xfId="7" applyNumberFormat="1" applyFont="1" applyFill="1" applyBorder="1"/>
    <xf numFmtId="167" fontId="10" fillId="0" borderId="0" xfId="1" applyNumberFormat="1" applyFont="1" applyAlignment="1">
      <alignment horizontal="left"/>
    </xf>
    <xf numFmtId="167" fontId="10" fillId="0" borderId="1" xfId="1" applyNumberFormat="1" applyFont="1" applyBorder="1" applyAlignment="1">
      <alignment horizontal="left"/>
    </xf>
    <xf numFmtId="0" fontId="15" fillId="0" borderId="0" xfId="0" applyFont="1"/>
    <xf numFmtId="167" fontId="16" fillId="0" borderId="0" xfId="1" applyNumberFormat="1" applyFont="1" applyFill="1" applyBorder="1" applyAlignment="1">
      <alignment horizontal="left"/>
    </xf>
    <xf numFmtId="169" fontId="17" fillId="0" borderId="0" xfId="2" applyNumberFormat="1" applyFont="1" applyFill="1" applyBorder="1"/>
    <xf numFmtId="169" fontId="18" fillId="0" borderId="0" xfId="2" applyNumberFormat="1" applyFont="1" applyFill="1" applyBorder="1"/>
    <xf numFmtId="169" fontId="16" fillId="0" borderId="0" xfId="2" applyNumberFormat="1" applyFont="1" applyFill="1" applyBorder="1"/>
    <xf numFmtId="0" fontId="16" fillId="0" borderId="0" xfId="0" applyFont="1" applyFill="1" applyBorder="1"/>
    <xf numFmtId="0" fontId="21" fillId="0" borderId="2" xfId="0" applyFont="1" applyBorder="1"/>
    <xf numFmtId="0" fontId="4" fillId="0" borderId="2" xfId="0" applyFont="1" applyBorder="1"/>
    <xf numFmtId="0" fontId="4" fillId="0" borderId="1" xfId="0" applyFont="1" applyBorder="1"/>
    <xf numFmtId="0" fontId="21" fillId="0" borderId="1" xfId="0" applyFont="1" applyBorder="1"/>
    <xf numFmtId="0" fontId="21" fillId="0" borderId="0" xfId="0" applyFont="1"/>
    <xf numFmtId="0" fontId="4" fillId="0" borderId="4" xfId="0" applyFont="1" applyBorder="1"/>
    <xf numFmtId="0" fontId="9" fillId="0" borderId="0" xfId="6" applyFont="1" applyFill="1" applyBorder="1"/>
    <xf numFmtId="166" fontId="9" fillId="0" borderId="0" xfId="6" applyNumberFormat="1" applyFont="1" applyFill="1" applyBorder="1"/>
    <xf numFmtId="166" fontId="10" fillId="0" borderId="1" xfId="6" applyNumberFormat="1" applyFont="1" applyFill="1" applyBorder="1"/>
    <xf numFmtId="0" fontId="10" fillId="0" borderId="1" xfId="6" applyFont="1" applyFill="1" applyBorder="1"/>
    <xf numFmtId="0" fontId="4" fillId="0" borderId="0" xfId="0" applyFont="1" applyBorder="1"/>
    <xf numFmtId="0" fontId="9" fillId="0" borderId="4" xfId="6" quotePrefix="1" applyNumberFormat="1" applyFont="1" applyFill="1" applyBorder="1" applyAlignment="1">
      <alignment horizontal="right"/>
    </xf>
    <xf numFmtId="0" fontId="9" fillId="0" borderId="1" xfId="6" applyNumberFormat="1" applyFont="1" applyFill="1" applyBorder="1" applyAlignment="1">
      <alignment horizontal="right"/>
    </xf>
    <xf numFmtId="0" fontId="9" fillId="0" borderId="4" xfId="6" applyNumberFormat="1" applyFont="1" applyFill="1" applyBorder="1" applyAlignment="1">
      <alignment horizontal="right"/>
    </xf>
    <xf numFmtId="0" fontId="9" fillId="0" borderId="0" xfId="6" applyFont="1" applyFill="1"/>
    <xf numFmtId="0" fontId="9" fillId="0" borderId="0" xfId="6" quotePrefix="1" applyFont="1" applyFill="1" applyBorder="1"/>
    <xf numFmtId="0" fontId="4" fillId="0" borderId="0" xfId="0" applyFont="1" applyFill="1"/>
    <xf numFmtId="166" fontId="10" fillId="0" borderId="0" xfId="6" applyNumberFormat="1" applyFont="1" applyFill="1" applyBorder="1"/>
    <xf numFmtId="0" fontId="10" fillId="0" borderId="0" xfId="6" applyFont="1" applyFill="1" applyBorder="1"/>
    <xf numFmtId="0" fontId="20" fillId="0" borderId="2" xfId="0" applyFont="1" applyBorder="1" applyAlignment="1">
      <alignment horizontal="center"/>
    </xf>
    <xf numFmtId="0" fontId="9" fillId="0" borderId="0" xfId="0" applyFont="1" applyBorder="1"/>
    <xf numFmtId="0" fontId="9" fillId="0" borderId="6" xfId="0" applyFont="1" applyBorder="1" applyAlignment="1"/>
    <xf numFmtId="0" fontId="9" fillId="0" borderId="2" xfId="0" applyFont="1" applyBorder="1" applyAlignment="1">
      <alignment horizontal="left"/>
    </xf>
    <xf numFmtId="0" fontId="9" fillId="0" borderId="0" xfId="0" applyFont="1" applyBorder="1" applyAlignment="1"/>
    <xf numFmtId="0" fontId="12" fillId="0" borderId="0" xfId="0" applyFont="1" applyFill="1" applyBorder="1" applyAlignment="1">
      <alignment horizontal="centerContinuous"/>
    </xf>
    <xf numFmtId="0" fontId="9" fillId="0" borderId="0" xfId="0" applyFont="1" applyFill="1" applyBorder="1"/>
    <xf numFmtId="0" fontId="9" fillId="0" borderId="0" xfId="0" applyFont="1"/>
    <xf numFmtId="0" fontId="9" fillId="0" borderId="0" xfId="0" applyFont="1" applyFill="1"/>
    <xf numFmtId="0" fontId="9" fillId="0" borderId="1" xfId="0" applyFont="1" applyFill="1" applyBorder="1"/>
    <xf numFmtId="0" fontId="9" fillId="0" borderId="1" xfId="0" applyFont="1" applyBorder="1"/>
    <xf numFmtId="0" fontId="9" fillId="0" borderId="4" xfId="0" applyFont="1" applyFill="1" applyBorder="1"/>
    <xf numFmtId="0" fontId="10" fillId="0" borderId="0" xfId="0" applyFont="1" applyBorder="1"/>
    <xf numFmtId="166" fontId="12" fillId="0" borderId="0" xfId="1" applyNumberFormat="1" applyFont="1" applyFill="1"/>
    <xf numFmtId="0" fontId="10" fillId="0" borderId="5" xfId="0" applyFont="1" applyBorder="1"/>
    <xf numFmtId="0" fontId="8" fillId="0" borderId="0" xfId="6"/>
    <xf numFmtId="0" fontId="22" fillId="0" borderId="2" xfId="0" applyFont="1" applyFill="1" applyBorder="1"/>
    <xf numFmtId="0" fontId="9" fillId="0" borderId="0" xfId="6" applyFont="1" applyFill="1" applyBorder="1" applyAlignment="1">
      <alignment horizontal="center"/>
    </xf>
    <xf numFmtId="0" fontId="11" fillId="0" borderId="4" xfId="6" applyFont="1" applyFill="1" applyBorder="1"/>
    <xf numFmtId="0" fontId="16" fillId="0" borderId="0" xfId="6" applyFont="1" applyFill="1" applyBorder="1"/>
    <xf numFmtId="0" fontId="23" fillId="0" borderId="0" xfId="6" applyFont="1" applyAlignment="1">
      <alignment horizontal="left"/>
    </xf>
    <xf numFmtId="0" fontId="24" fillId="0" borderId="0" xfId="6" applyFont="1" applyAlignment="1">
      <alignment horizontal="left"/>
    </xf>
    <xf numFmtId="0" fontId="20" fillId="0" borderId="0" xfId="6" applyFont="1"/>
    <xf numFmtId="0" fontId="9" fillId="0" borderId="0" xfId="6" applyFont="1" applyAlignment="1">
      <alignment horizontal="center"/>
    </xf>
    <xf numFmtId="41" fontId="9" fillId="0" borderId="0" xfId="6" applyNumberFormat="1" applyFont="1" applyAlignment="1">
      <alignment horizontal="center"/>
    </xf>
    <xf numFmtId="41" fontId="9" fillId="0" borderId="0" xfId="6" applyNumberFormat="1" applyFont="1" applyBorder="1" applyAlignment="1">
      <alignment horizontal="center"/>
    </xf>
    <xf numFmtId="170" fontId="9" fillId="0" borderId="4" xfId="6" applyNumberFormat="1" applyFont="1" applyBorder="1" applyAlignment="1">
      <alignment horizontal="center"/>
    </xf>
    <xf numFmtId="170" fontId="9" fillId="0" borderId="0" xfId="6" applyNumberFormat="1" applyFont="1" applyAlignment="1">
      <alignment horizontal="center"/>
    </xf>
    <xf numFmtId="170" fontId="9" fillId="0" borderId="0" xfId="6" applyNumberFormat="1" applyFont="1" applyBorder="1" applyAlignment="1">
      <alignment horizontal="center"/>
    </xf>
    <xf numFmtId="0" fontId="8" fillId="0" borderId="0" xfId="6" applyFont="1" applyFill="1"/>
    <xf numFmtId="166" fontId="9" fillId="0" borderId="0" xfId="8" quotePrefix="1" applyNumberFormat="1" applyFont="1" applyFill="1"/>
    <xf numFmtId="166" fontId="10" fillId="0" borderId="0" xfId="8" applyNumberFormat="1" applyFont="1" applyFill="1" applyBorder="1"/>
    <xf numFmtId="166" fontId="10" fillId="0" borderId="0" xfId="8" applyNumberFormat="1" applyFont="1" applyFill="1"/>
    <xf numFmtId="166" fontId="9" fillId="0" borderId="0" xfId="8" applyNumberFormat="1" applyFont="1" applyFill="1"/>
    <xf numFmtId="166" fontId="9" fillId="0" borderId="0" xfId="8" applyNumberFormat="1" applyFont="1" applyFill="1" applyBorder="1"/>
    <xf numFmtId="166" fontId="10" fillId="0" borderId="1" xfId="8" applyNumberFormat="1" applyFont="1" applyFill="1" applyBorder="1"/>
    <xf numFmtId="166" fontId="16" fillId="0" borderId="0" xfId="8" applyNumberFormat="1" applyFont="1" applyFill="1" applyBorder="1"/>
    <xf numFmtId="166" fontId="9" fillId="0" borderId="1" xfId="8" applyNumberFormat="1" applyFont="1" applyFill="1" applyBorder="1"/>
    <xf numFmtId="0" fontId="10" fillId="0" borderId="0" xfId="0" applyFont="1" applyBorder="1" applyAlignment="1">
      <alignment horizontal="left"/>
    </xf>
    <xf numFmtId="0" fontId="10" fillId="0" borderId="0" xfId="0" applyFont="1"/>
    <xf numFmtId="0" fontId="9" fillId="0" borderId="4" xfId="6" applyFont="1" applyFill="1" applyBorder="1" applyAlignment="1">
      <alignment horizontal="right"/>
    </xf>
    <xf numFmtId="0" fontId="0" fillId="0" borderId="4" xfId="0" applyBorder="1"/>
    <xf numFmtId="0" fontId="8" fillId="0" borderId="0" xfId="0" applyFont="1" applyAlignment="1">
      <alignment horizontal="center" vertical="center"/>
    </xf>
    <xf numFmtId="166" fontId="9" fillId="0" borderId="0" xfId="8" applyNumberFormat="1" applyFont="1" applyFill="1" applyAlignment="1"/>
    <xf numFmtId="166" fontId="9" fillId="0" borderId="0" xfId="8" applyNumberFormat="1" applyFont="1" applyFill="1" applyBorder="1" applyAlignment="1"/>
    <xf numFmtId="166" fontId="10" fillId="0" borderId="1" xfId="8" applyNumberFormat="1" applyFont="1" applyFill="1" applyBorder="1" applyAlignment="1"/>
    <xf numFmtId="166" fontId="10" fillId="0" borderId="0" xfId="8" applyNumberFormat="1" applyFont="1" applyFill="1" applyBorder="1" applyAlignment="1"/>
    <xf numFmtId="0" fontId="9" fillId="0" borderId="2" xfId="6" applyFont="1" applyFill="1" applyBorder="1"/>
    <xf numFmtId="171" fontId="9" fillId="0" borderId="2" xfId="6" applyNumberFormat="1" applyFont="1" applyFill="1" applyBorder="1"/>
    <xf numFmtId="0" fontId="25" fillId="0" borderId="0" xfId="6" applyFont="1" applyFill="1" applyBorder="1"/>
    <xf numFmtId="0" fontId="9" fillId="0" borderId="4" xfId="6" applyFont="1" applyFill="1" applyBorder="1"/>
    <xf numFmtId="0" fontId="9" fillId="0" borderId="0" xfId="6" quotePrefix="1" applyNumberFormat="1" applyFont="1" applyFill="1" applyBorder="1" applyAlignment="1">
      <alignment horizontal="right"/>
    </xf>
    <xf numFmtId="0" fontId="9" fillId="0" borderId="0" xfId="6" applyNumberFormat="1" applyFont="1" applyFill="1" applyBorder="1" applyAlignment="1">
      <alignment horizontal="right"/>
    </xf>
    <xf numFmtId="0" fontId="9" fillId="0" borderId="1" xfId="6" applyFont="1" applyFill="1" applyBorder="1"/>
    <xf numFmtId="0" fontId="26" fillId="0" borderId="2" xfId="0" applyFont="1" applyFill="1" applyBorder="1"/>
    <xf numFmtId="0" fontId="10" fillId="0" borderId="1" xfId="0" applyFont="1" applyFill="1" applyBorder="1"/>
    <xf numFmtId="166" fontId="9" fillId="0" borderId="4" xfId="8" applyNumberFormat="1" applyFont="1" applyFill="1" applyBorder="1"/>
    <xf numFmtId="0" fontId="4" fillId="0" borderId="0" xfId="0" applyFont="1" applyBorder="1" applyAlignment="1">
      <alignment horizontal="center"/>
    </xf>
    <xf numFmtId="166" fontId="9" fillId="0" borderId="0" xfId="6" applyNumberFormat="1" applyFont="1" applyFill="1" applyBorder="1" applyAlignment="1">
      <alignment horizontal="right"/>
    </xf>
    <xf numFmtId="167" fontId="9" fillId="0" borderId="0" xfId="1" applyNumberFormat="1" applyFont="1" applyFill="1" applyAlignment="1">
      <alignment horizontal="center"/>
    </xf>
    <xf numFmtId="167" fontId="9" fillId="0" borderId="0" xfId="1" quotePrefix="1" applyNumberFormat="1" applyFont="1" applyFill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9" fillId="0" borderId="0" xfId="1" quotePrefix="1" applyNumberFormat="1" applyFont="1" applyFill="1" applyBorder="1" applyAlignment="1">
      <alignment horizontal="center"/>
    </xf>
    <xf numFmtId="167" fontId="10" fillId="0" borderId="0" xfId="1" applyNumberFormat="1" applyFont="1" applyFill="1" applyBorder="1" applyAlignment="1">
      <alignment horizontal="center"/>
    </xf>
    <xf numFmtId="167" fontId="16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0" fillId="0" borderId="2" xfId="6" applyFont="1" applyFill="1" applyBorder="1"/>
    <xf numFmtId="0" fontId="25" fillId="0" borderId="4" xfId="6" applyFont="1" applyFill="1" applyBorder="1"/>
    <xf numFmtId="0" fontId="25" fillId="0" borderId="0" xfId="6" applyFont="1" applyFill="1"/>
    <xf numFmtId="43" fontId="9" fillId="0" borderId="0" xfId="6" applyNumberFormat="1" applyFont="1" applyFill="1" applyBorder="1"/>
    <xf numFmtId="166" fontId="10" fillId="0" borderId="0" xfId="7" applyNumberFormat="1" applyFont="1" applyFill="1" applyBorder="1"/>
    <xf numFmtId="0" fontId="27" fillId="0" borderId="0" xfId="0" applyFont="1"/>
    <xf numFmtId="0" fontId="12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27" fillId="0" borderId="2" xfId="0" applyFont="1" applyBorder="1"/>
    <xf numFmtId="0" fontId="27" fillId="0" borderId="0" xfId="0" applyFont="1" applyFill="1"/>
    <xf numFmtId="0" fontId="9" fillId="0" borderId="4" xfId="6" applyFont="1" applyFill="1" applyBorder="1" applyAlignment="1">
      <alignment horizontal="left"/>
    </xf>
    <xf numFmtId="0" fontId="28" fillId="0" borderId="0" xfId="0" applyFont="1"/>
    <xf numFmtId="166" fontId="9" fillId="0" borderId="2" xfId="8" applyNumberFormat="1" applyFont="1" applyFill="1" applyBorder="1"/>
    <xf numFmtId="0" fontId="29" fillId="0" borderId="0" xfId="6" applyFont="1" applyFill="1"/>
    <xf numFmtId="0" fontId="10" fillId="0" borderId="1" xfId="6" applyNumberFormat="1" applyFont="1" applyFill="1" applyBorder="1" applyAlignment="1">
      <alignment horizontal="right"/>
    </xf>
    <xf numFmtId="167" fontId="9" fillId="0" borderId="2" xfId="8" applyNumberFormat="1" applyFont="1" applyFill="1" applyBorder="1" applyAlignment="1">
      <alignment horizontal="left"/>
    </xf>
    <xf numFmtId="167" fontId="9" fillId="0" borderId="0" xfId="8" quotePrefix="1" applyNumberFormat="1" applyFont="1" applyFill="1" applyBorder="1" applyAlignment="1">
      <alignment horizontal="left"/>
    </xf>
    <xf numFmtId="167" fontId="9" fillId="0" borderId="4" xfId="8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0" fontId="11" fillId="0" borderId="0" xfId="6" applyFont="1" applyFill="1" applyBorder="1"/>
    <xf numFmtId="0" fontId="30" fillId="0" borderId="0" xfId="0" applyFont="1" applyAlignment="1">
      <alignment horizontal="left"/>
    </xf>
    <xf numFmtId="0" fontId="10" fillId="0" borderId="0" xfId="6" applyFont="1" applyFill="1"/>
    <xf numFmtId="0" fontId="0" fillId="0" borderId="8" xfId="0" applyBorder="1"/>
    <xf numFmtId="0" fontId="31" fillId="0" borderId="0" xfId="0" applyFont="1"/>
    <xf numFmtId="0" fontId="32" fillId="0" borderId="0" xfId="0" applyFont="1"/>
    <xf numFmtId="0" fontId="32" fillId="0" borderId="4" xfId="0" applyFont="1" applyBorder="1"/>
    <xf numFmtId="0" fontId="32" fillId="0" borderId="0" xfId="0" applyFont="1" applyBorder="1"/>
    <xf numFmtId="0" fontId="6" fillId="0" borderId="8" xfId="0" applyFont="1" applyBorder="1"/>
    <xf numFmtId="43" fontId="4" fillId="0" borderId="0" xfId="0" applyNumberFormat="1" applyFont="1"/>
    <xf numFmtId="167" fontId="34" fillId="0" borderId="0" xfId="0" applyNumberFormat="1" applyFont="1" applyFill="1" applyBorder="1"/>
    <xf numFmtId="0" fontId="32" fillId="0" borderId="0" xfId="0" applyFont="1" applyFill="1"/>
    <xf numFmtId="0" fontId="19" fillId="0" borderId="0" xfId="0" applyFont="1"/>
    <xf numFmtId="167" fontId="10" fillId="0" borderId="0" xfId="8" applyNumberFormat="1" applyFont="1" applyFill="1" applyAlignment="1"/>
    <xf numFmtId="167" fontId="9" fillId="0" borderId="0" xfId="8" applyNumberFormat="1" applyFont="1" applyAlignment="1">
      <alignment horizontal="left"/>
    </xf>
    <xf numFmtId="167" fontId="10" fillId="0" borderId="1" xfId="8" applyNumberFormat="1" applyFont="1" applyBorder="1" applyAlignment="1">
      <alignment horizontal="left"/>
    </xf>
    <xf numFmtId="167" fontId="10" fillId="0" borderId="5" xfId="8" applyNumberFormat="1" applyFont="1" applyBorder="1" applyAlignment="1">
      <alignment horizontal="left"/>
    </xf>
    <xf numFmtId="166" fontId="10" fillId="0" borderId="5" xfId="8" applyNumberFormat="1" applyFont="1" applyFill="1" applyBorder="1"/>
    <xf numFmtId="0" fontId="5" fillId="0" borderId="0" xfId="4" applyFill="1"/>
    <xf numFmtId="0" fontId="29" fillId="0" borderId="0" xfId="6" applyFont="1" applyFill="1" applyBorder="1"/>
    <xf numFmtId="9" fontId="9" fillId="0" borderId="0" xfId="3" applyFont="1" applyFill="1" applyBorder="1"/>
    <xf numFmtId="9" fontId="9" fillId="0" borderId="4" xfId="3" applyFont="1" applyFill="1" applyBorder="1"/>
    <xf numFmtId="43" fontId="0" fillId="0" borderId="0" xfId="1" applyNumberFormat="1" applyFont="1"/>
    <xf numFmtId="43" fontId="9" fillId="0" borderId="4" xfId="1" applyNumberFormat="1" applyFont="1" applyFill="1" applyBorder="1" applyAlignment="1">
      <alignment horizontal="right"/>
    </xf>
    <xf numFmtId="0" fontId="35" fillId="0" borderId="0" xfId="0" applyFont="1"/>
    <xf numFmtId="166" fontId="9" fillId="0" borderId="0" xfId="6" quotePrefix="1" applyNumberFormat="1" applyFont="1" applyFill="1" applyBorder="1" applyAlignment="1">
      <alignment horizontal="right"/>
    </xf>
    <xf numFmtId="0" fontId="9" fillId="0" borderId="1" xfId="6" quotePrefix="1" applyNumberFormat="1" applyFont="1" applyFill="1" applyBorder="1" applyAlignment="1">
      <alignment horizontal="right"/>
    </xf>
    <xf numFmtId="0" fontId="10" fillId="0" borderId="1" xfId="6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8" fillId="0" borderId="0" xfId="0" applyFont="1" applyFill="1"/>
    <xf numFmtId="166" fontId="10" fillId="0" borderId="1" xfId="6" quotePrefix="1" applyNumberFormat="1" applyFont="1" applyFill="1" applyBorder="1" applyAlignment="1">
      <alignment horizontal="right"/>
    </xf>
    <xf numFmtId="166" fontId="10" fillId="0" borderId="1" xfId="1" quotePrefix="1" applyNumberFormat="1" applyFont="1" applyFill="1" applyBorder="1" applyAlignment="1">
      <alignment horizontal="right"/>
    </xf>
    <xf numFmtId="166" fontId="9" fillId="0" borderId="0" xfId="1" quotePrefix="1" applyNumberFormat="1" applyFont="1" applyFill="1" applyBorder="1" applyAlignment="1">
      <alignment horizontal="right"/>
    </xf>
    <xf numFmtId="166" fontId="21" fillId="0" borderId="0" xfId="1" applyNumberFormat="1" applyFont="1"/>
    <xf numFmtId="168" fontId="9" fillId="0" borderId="4" xfId="6" applyNumberFormat="1" applyFont="1" applyFill="1" applyBorder="1" applyAlignment="1">
      <alignment horizontal="right"/>
    </xf>
    <xf numFmtId="0" fontId="9" fillId="0" borderId="0" xfId="6" applyFont="1" applyBorder="1" applyAlignment="1">
      <alignment horizontal="center"/>
    </xf>
    <xf numFmtId="165" fontId="0" fillId="0" borderId="0" xfId="0" applyNumberFormat="1"/>
    <xf numFmtId="0" fontId="2" fillId="0" borderId="0" xfId="0" applyFont="1" applyFill="1"/>
    <xf numFmtId="43" fontId="9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9" fillId="0" borderId="0" xfId="1" applyNumberFormat="1" applyFont="1" applyFill="1" applyBorder="1"/>
    <xf numFmtId="43" fontId="4" fillId="0" borderId="0" xfId="1" applyNumberFormat="1" applyFont="1" applyFill="1"/>
    <xf numFmtId="43" fontId="9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9" fillId="0" borderId="0" xfId="8" applyNumberFormat="1" applyFont="1" applyFill="1" applyBorder="1"/>
    <xf numFmtId="43" fontId="9" fillId="0" borderId="4" xfId="8" applyNumberFormat="1" applyFont="1" applyFill="1" applyBorder="1"/>
    <xf numFmtId="0" fontId="0" fillId="0" borderId="0" xfId="0" applyFont="1"/>
    <xf numFmtId="0" fontId="10" fillId="0" borderId="0" xfId="6" quotePrefix="1" applyNumberFormat="1" applyFont="1" applyFill="1" applyBorder="1" applyAlignment="1">
      <alignment horizontal="right"/>
    </xf>
    <xf numFmtId="0" fontId="10" fillId="0" borderId="0" xfId="6" applyNumberFormat="1" applyFont="1" applyFill="1" applyBorder="1" applyAlignment="1">
      <alignment horizontal="right"/>
    </xf>
    <xf numFmtId="166" fontId="4" fillId="0" borderId="0" xfId="1" applyNumberFormat="1" applyFont="1" applyFill="1"/>
    <xf numFmtId="166" fontId="4" fillId="0" borderId="0" xfId="0" applyNumberFormat="1" applyFont="1" applyFill="1"/>
    <xf numFmtId="0" fontId="9" fillId="0" borderId="1" xfId="6" applyFont="1" applyFill="1" applyBorder="1" applyAlignment="1">
      <alignment horizontal="right"/>
    </xf>
    <xf numFmtId="171" fontId="9" fillId="0" borderId="0" xfId="6" applyNumberFormat="1" applyFont="1" applyFill="1" applyBorder="1" applyAlignment="1">
      <alignment horizontal="right" vertical="center"/>
    </xf>
    <xf numFmtId="171" fontId="9" fillId="0" borderId="4" xfId="6" applyNumberFormat="1" applyFont="1" applyFill="1" applyBorder="1" applyAlignment="1">
      <alignment horizontal="right" vertical="center"/>
    </xf>
    <xf numFmtId="0" fontId="9" fillId="0" borderId="2" xfId="6" quotePrefix="1" applyFont="1" applyFill="1" applyBorder="1"/>
    <xf numFmtId="166" fontId="9" fillId="0" borderId="4" xfId="6" applyNumberFormat="1" applyFont="1" applyFill="1" applyBorder="1" applyAlignment="1">
      <alignment horizontal="right"/>
    </xf>
    <xf numFmtId="166" fontId="9" fillId="0" borderId="4" xfId="6" applyNumberFormat="1" applyFont="1" applyFill="1" applyBorder="1"/>
    <xf numFmtId="0" fontId="37" fillId="0" borderId="0" xfId="0" applyFont="1"/>
    <xf numFmtId="9" fontId="9" fillId="0" borderId="4" xfId="3" quotePrefix="1" applyNumberFormat="1" applyFont="1" applyFill="1" applyBorder="1" applyAlignment="1">
      <alignment horizontal="right"/>
    </xf>
    <xf numFmtId="166" fontId="9" fillId="0" borderId="4" xfId="1" quotePrefix="1" applyNumberFormat="1" applyFont="1" applyFill="1" applyBorder="1" applyAlignment="1">
      <alignment horizontal="right"/>
    </xf>
    <xf numFmtId="0" fontId="9" fillId="0" borderId="6" xfId="0" applyFont="1" applyFill="1" applyBorder="1" applyAlignment="1"/>
    <xf numFmtId="0" fontId="9" fillId="0" borderId="5" xfId="0" applyFont="1" applyFill="1" applyBorder="1" applyAlignment="1">
      <alignment horizontal="center"/>
    </xf>
    <xf numFmtId="0" fontId="38" fillId="0" borderId="0" xfId="0" applyFont="1" applyFill="1"/>
    <xf numFmtId="0" fontId="39" fillId="0" borderId="0" xfId="6" applyFont="1" applyFill="1" applyBorder="1"/>
    <xf numFmtId="0" fontId="39" fillId="0" borderId="0" xfId="0" applyFont="1" applyAlignment="1">
      <alignment horizontal="left"/>
    </xf>
    <xf numFmtId="171" fontId="9" fillId="0" borderId="0" xfId="6" applyNumberFormat="1" applyFont="1" applyFill="1" applyBorder="1" applyAlignment="1">
      <alignment horizontal="center" vertical="center"/>
    </xf>
    <xf numFmtId="171" fontId="9" fillId="0" borderId="0" xfId="6" applyNumberFormat="1" applyFont="1" applyFill="1" applyBorder="1" applyAlignment="1"/>
    <xf numFmtId="166" fontId="9" fillId="0" borderId="0" xfId="6" applyNumberFormat="1" applyFont="1" applyFill="1" applyBorder="1" applyAlignment="1">
      <alignment vertical="center"/>
    </xf>
    <xf numFmtId="166" fontId="9" fillId="0" borderId="0" xfId="6" applyNumberFormat="1" applyFont="1" applyFill="1" applyBorder="1" applyAlignment="1"/>
    <xf numFmtId="166" fontId="9" fillId="0" borderId="7" xfId="6" applyNumberFormat="1" applyFont="1" applyFill="1" applyBorder="1" applyAlignment="1"/>
    <xf numFmtId="166" fontId="9" fillId="0" borderId="7" xfId="6" applyNumberFormat="1" applyFont="1" applyFill="1" applyBorder="1" applyAlignment="1">
      <alignment vertical="center"/>
    </xf>
    <xf numFmtId="166" fontId="10" fillId="0" borderId="1" xfId="6" applyNumberFormat="1" applyFont="1" applyFill="1" applyBorder="1" applyAlignment="1">
      <alignment vertical="center"/>
    </xf>
    <xf numFmtId="0" fontId="40" fillId="0" borderId="0" xfId="6" applyFont="1" applyFill="1" applyBorder="1"/>
    <xf numFmtId="0" fontId="36" fillId="0" borderId="0" xfId="0" applyFont="1" applyFill="1"/>
    <xf numFmtId="0" fontId="24" fillId="0" borderId="0" xfId="6" applyFont="1" applyBorder="1" applyAlignment="1">
      <alignment horizontal="left"/>
    </xf>
    <xf numFmtId="0" fontId="20" fillId="0" borderId="0" xfId="6" applyFont="1" applyBorder="1"/>
    <xf numFmtId="0" fontId="20" fillId="0" borderId="0" xfId="6" applyFont="1" applyFill="1" applyBorder="1"/>
    <xf numFmtId="0" fontId="8" fillId="0" borderId="0" xfId="6" applyBorder="1"/>
    <xf numFmtId="0" fontId="8" fillId="0" borderId="0" xfId="6" applyFont="1" applyFill="1" applyBorder="1"/>
    <xf numFmtId="43" fontId="9" fillId="0" borderId="0" xfId="7" applyNumberFormat="1" applyFont="1" applyFill="1"/>
    <xf numFmtId="43" fontId="9" fillId="0" borderId="0" xfId="1" applyNumberFormat="1" applyFont="1" applyFill="1"/>
    <xf numFmtId="43" fontId="9" fillId="0" borderId="0" xfId="1" applyNumberFormat="1" applyFont="1" applyFill="1" applyBorder="1" applyAlignment="1">
      <alignment horizontal="left"/>
    </xf>
    <xf numFmtId="43" fontId="0" fillId="0" borderId="0" xfId="0" applyNumberFormat="1"/>
    <xf numFmtId="0" fontId="0" fillId="0" borderId="4" xfId="0" applyFill="1" applyBorder="1"/>
    <xf numFmtId="0" fontId="4" fillId="0" borderId="4" xfId="0" applyFont="1" applyFill="1" applyBorder="1"/>
    <xf numFmtId="0" fontId="4" fillId="0" borderId="1" xfId="0" applyFont="1" applyFill="1" applyBorder="1"/>
    <xf numFmtId="9" fontId="0" fillId="0" borderId="0" xfId="3" applyFont="1" applyFill="1"/>
    <xf numFmtId="9" fontId="4" fillId="0" borderId="0" xfId="3" applyFont="1" applyFill="1"/>
    <xf numFmtId="168" fontId="21" fillId="0" borderId="1" xfId="0" applyNumberFormat="1" applyFont="1" applyFill="1" applyBorder="1"/>
    <xf numFmtId="166" fontId="4" fillId="0" borderId="0" xfId="1" applyNumberFormat="1" applyFont="1"/>
    <xf numFmtId="9" fontId="4" fillId="0" borderId="0" xfId="3" applyFont="1" applyBorder="1"/>
    <xf numFmtId="166" fontId="21" fillId="0" borderId="5" xfId="9" applyNumberFormat="1" applyFont="1" applyFill="1" applyBorder="1"/>
    <xf numFmtId="9" fontId="4" fillId="0" borderId="4" xfId="3" applyFont="1" applyBorder="1"/>
    <xf numFmtId="166" fontId="4" fillId="0" borderId="4" xfId="1" applyNumberFormat="1" applyFont="1" applyBorder="1"/>
    <xf numFmtId="172" fontId="9" fillId="0" borderId="0" xfId="1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4" xfId="6" applyFont="1" applyFill="1" applyBorder="1" applyAlignment="1">
      <alignment horizontal="center"/>
    </xf>
    <xf numFmtId="0" fontId="9" fillId="0" borderId="0" xfId="6" applyFont="1" applyBorder="1" applyAlignment="1">
      <alignment horizontal="center"/>
    </xf>
    <xf numFmtId="16" fontId="9" fillId="0" borderId="4" xfId="0" quotePrefix="1" applyNumberFormat="1" applyFont="1" applyBorder="1" applyAlignment="1">
      <alignment horizontal="center"/>
    </xf>
    <xf numFmtId="0" fontId="9" fillId="0" borderId="3" xfId="6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3" xfId="6" applyFont="1" applyFill="1" applyBorder="1" applyAlignment="1">
      <alignment horizontal="center"/>
    </xf>
    <xf numFmtId="171" fontId="9" fillId="0" borderId="4" xfId="6" applyNumberFormat="1" applyFont="1" applyFill="1" applyBorder="1" applyAlignment="1">
      <alignment horizontal="center"/>
    </xf>
    <xf numFmtId="171" fontId="9" fillId="0" borderId="3" xfId="6" applyNumberFormat="1" applyFont="1" applyFill="1" applyBorder="1" applyAlignment="1">
      <alignment horizontal="center"/>
    </xf>
    <xf numFmtId="0" fontId="0" fillId="2" borderId="0" xfId="0" applyFill="1" applyAlignment="1">
      <alignment horizontal="center" textRotation="45" wrapText="1"/>
    </xf>
    <xf numFmtId="171" fontId="9" fillId="0" borderId="0" xfId="6" applyNumberFormat="1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171" fontId="9" fillId="0" borderId="7" xfId="6" applyNumberFormat="1" applyFont="1" applyFill="1" applyBorder="1" applyAlignment="1">
      <alignment horizontal="center" vertical="center"/>
    </xf>
    <xf numFmtId="171" fontId="9" fillId="0" borderId="4" xfId="6" applyNumberFormat="1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1" fontId="9" fillId="0" borderId="0" xfId="6" applyNumberFormat="1" applyFont="1" applyFill="1" applyBorder="1" applyAlignment="1">
      <alignment horizontal="center" vertical="center"/>
    </xf>
  </cellXfs>
  <cellStyles count="14">
    <cellStyle name="Comma" xfId="1" builtinId="3"/>
    <cellStyle name="Comma 10 10" xfId="8"/>
    <cellStyle name="Comma 12" xfId="13"/>
    <cellStyle name="Comma 17 2" xfId="9"/>
    <cellStyle name="Comma 8" xfId="7"/>
    <cellStyle name="Currency" xfId="2" builtinId="4"/>
    <cellStyle name="Currency 2" xfId="12"/>
    <cellStyle name="Hyperlink" xfId="4" builtinId="8"/>
    <cellStyle name="Normal" xfId="0" builtinId="0"/>
    <cellStyle name="Normal 2" xfId="6"/>
    <cellStyle name="Normal 3" xfId="10"/>
    <cellStyle name="Normal 4" xfId="5"/>
    <cellStyle name="Percent" xfId="3" builtinId="5"/>
    <cellStyle name="Percent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64"/>
  <sheetViews>
    <sheetView showGridLines="0" topLeftCell="A6" zoomScale="85" zoomScaleNormal="85" workbookViewId="0">
      <selection activeCell="C38" sqref="C38"/>
    </sheetView>
  </sheetViews>
  <sheetFormatPr defaultRowHeight="14.4"/>
  <cols>
    <col min="3" max="3" width="86.6640625" customWidth="1"/>
    <col min="4" max="4" width="1.6640625" customWidth="1"/>
    <col min="5" max="5" width="5.5546875" customWidth="1"/>
    <col min="6" max="6" width="1.6640625" customWidth="1"/>
    <col min="7" max="7" width="10.6640625" customWidth="1"/>
    <col min="8" max="8" width="1.6640625" customWidth="1"/>
    <col min="9" max="9" width="10.6640625" customWidth="1"/>
    <col min="10" max="10" width="1.6640625" customWidth="1"/>
    <col min="11" max="11" width="10.6640625" customWidth="1"/>
  </cols>
  <sheetData>
    <row r="1" spans="3:13">
      <c r="M1" s="172"/>
    </row>
    <row r="2" spans="3:13">
      <c r="M2" s="172"/>
    </row>
    <row r="3" spans="3:13" ht="12" customHeight="1">
      <c r="M3" s="172"/>
    </row>
    <row r="4" spans="3:13" ht="18.75" customHeight="1">
      <c r="C4" s="266" t="s">
        <v>139</v>
      </c>
      <c r="D4" s="266"/>
      <c r="E4" s="266"/>
      <c r="F4" s="266"/>
      <c r="G4" s="266"/>
      <c r="H4" s="266"/>
      <c r="I4" s="266"/>
      <c r="J4" s="266"/>
      <c r="K4" s="266"/>
      <c r="M4" s="172"/>
    </row>
    <row r="5" spans="3:13" ht="12" customHeight="1" thickBot="1">
      <c r="C5" s="16"/>
      <c r="D5" s="16"/>
      <c r="E5" s="16"/>
      <c r="F5" s="17"/>
      <c r="G5" s="18"/>
      <c r="H5" s="26"/>
      <c r="I5" s="25"/>
      <c r="J5" s="158"/>
      <c r="K5" s="154"/>
      <c r="M5" s="172"/>
    </row>
    <row r="6" spans="3:13" ht="12" customHeight="1">
      <c r="C6" s="25"/>
      <c r="D6" s="79"/>
      <c r="E6" s="25"/>
      <c r="F6" s="79"/>
      <c r="G6" s="80" t="s">
        <v>0</v>
      </c>
      <c r="H6" s="231"/>
      <c r="I6" s="80" t="s">
        <v>0</v>
      </c>
      <c r="J6" s="154"/>
      <c r="K6" s="80" t="s">
        <v>1</v>
      </c>
      <c r="M6" s="172"/>
    </row>
    <row r="7" spans="3:13" ht="12" customHeight="1" thickBot="1">
      <c r="C7" s="81" t="s">
        <v>12</v>
      </c>
      <c r="D7" s="79"/>
      <c r="E7" s="24" t="s">
        <v>13</v>
      </c>
      <c r="F7" s="79"/>
      <c r="G7" s="26">
        <v>2019</v>
      </c>
      <c r="H7" s="232"/>
      <c r="I7" s="26">
        <v>2018</v>
      </c>
      <c r="J7" s="154"/>
      <c r="K7" s="26">
        <v>2018</v>
      </c>
      <c r="M7" s="172"/>
    </row>
    <row r="8" spans="3:13" ht="12" customHeight="1">
      <c r="C8" s="25"/>
      <c r="D8" s="79"/>
      <c r="E8" s="25"/>
      <c r="F8" s="79"/>
      <c r="G8" s="29"/>
      <c r="H8" s="84"/>
      <c r="I8" s="84"/>
      <c r="J8" s="154"/>
      <c r="K8" s="154"/>
      <c r="M8" s="172"/>
    </row>
    <row r="9" spans="3:13" ht="12" customHeight="1">
      <c r="C9" s="116" t="s">
        <v>43</v>
      </c>
      <c r="D9" s="143"/>
      <c r="E9" s="144"/>
      <c r="F9" s="82"/>
      <c r="G9" s="83"/>
      <c r="H9" s="86"/>
      <c r="I9" s="84"/>
      <c r="J9" s="154"/>
      <c r="K9" s="154"/>
      <c r="M9" s="172"/>
    </row>
    <row r="10" spans="3:13" ht="12" customHeight="1">
      <c r="C10" s="84" t="s">
        <v>44</v>
      </c>
      <c r="D10" s="86"/>
      <c r="E10" s="145">
        <v>11</v>
      </c>
      <c r="F10" s="85"/>
      <c r="G10" s="34">
        <v>33.200000000000003</v>
      </c>
      <c r="H10" s="155"/>
      <c r="I10" s="40">
        <v>24.384</v>
      </c>
      <c r="J10" s="154"/>
      <c r="K10" s="40">
        <v>74.5</v>
      </c>
      <c r="M10" s="172"/>
    </row>
    <row r="11" spans="3:13" ht="12" customHeight="1">
      <c r="C11" s="85" t="s">
        <v>45</v>
      </c>
      <c r="D11" s="86"/>
      <c r="E11" s="145">
        <v>11</v>
      </c>
      <c r="F11" s="85"/>
      <c r="G11" s="34">
        <v>4</v>
      </c>
      <c r="H11" s="155"/>
      <c r="I11" s="40">
        <v>20.73</v>
      </c>
      <c r="J11" s="154"/>
      <c r="K11" s="40">
        <v>4.3</v>
      </c>
      <c r="M11" s="172"/>
    </row>
    <row r="12" spans="3:13" ht="12" customHeight="1">
      <c r="C12" s="85" t="s">
        <v>46</v>
      </c>
      <c r="D12" s="86"/>
      <c r="E12" s="29"/>
      <c r="F12" s="85"/>
      <c r="G12" s="34">
        <v>146.9</v>
      </c>
      <c r="H12" s="155"/>
      <c r="I12" s="40">
        <v>114.88</v>
      </c>
      <c r="J12" s="154"/>
      <c r="K12" s="40">
        <v>160.30000000000001</v>
      </c>
      <c r="M12" s="177"/>
    </row>
    <row r="13" spans="3:13" ht="12" customHeight="1">
      <c r="C13" s="85" t="s">
        <v>47</v>
      </c>
      <c r="D13" s="86"/>
      <c r="E13" s="29"/>
      <c r="F13" s="85"/>
      <c r="G13" s="34">
        <v>59.1</v>
      </c>
      <c r="H13" s="155"/>
      <c r="I13" s="40">
        <v>43.734000000000002</v>
      </c>
      <c r="J13" s="154"/>
      <c r="K13" s="40">
        <v>61.1</v>
      </c>
      <c r="M13" s="172"/>
    </row>
    <row r="14" spans="3:13" ht="12" customHeight="1">
      <c r="C14" s="86" t="s">
        <v>48</v>
      </c>
      <c r="D14" s="86"/>
      <c r="E14" s="29"/>
      <c r="F14" s="85"/>
      <c r="G14" s="34">
        <v>58.9</v>
      </c>
      <c r="H14" s="155"/>
      <c r="I14" s="40">
        <v>93.143000000000001</v>
      </c>
      <c r="J14" s="154"/>
      <c r="K14" s="40">
        <v>64.8</v>
      </c>
      <c r="M14" s="172"/>
    </row>
    <row r="15" spans="3:13" ht="12" customHeight="1">
      <c r="C15" s="87" t="s">
        <v>254</v>
      </c>
      <c r="D15" s="84"/>
      <c r="E15" s="29"/>
      <c r="F15" s="79"/>
      <c r="G15" s="43">
        <f>SUM(G10:G14)</f>
        <v>302.10000000000002</v>
      </c>
      <c r="H15" s="155"/>
      <c r="I15" s="43">
        <f>SUM(I10:I14)</f>
        <v>296.87099999999998</v>
      </c>
      <c r="J15" s="154"/>
      <c r="K15" s="43">
        <f>SUM(K10:K14)</f>
        <v>365.00000000000006</v>
      </c>
      <c r="M15" s="172"/>
    </row>
    <row r="16" spans="3:13" ht="12" customHeight="1">
      <c r="C16" s="84" t="s">
        <v>49</v>
      </c>
      <c r="D16" s="86"/>
      <c r="E16" s="29">
        <v>9</v>
      </c>
      <c r="F16" s="85"/>
      <c r="G16" s="34">
        <v>1197.4000000000001</v>
      </c>
      <c r="H16" s="155"/>
      <c r="I16" s="40">
        <v>1212.548</v>
      </c>
      <c r="J16" s="154"/>
      <c r="K16" s="40">
        <v>1062.2</v>
      </c>
      <c r="M16" s="172"/>
    </row>
    <row r="17" spans="1:13" ht="12" customHeight="1">
      <c r="C17" s="84" t="s">
        <v>50</v>
      </c>
      <c r="D17" s="86"/>
      <c r="E17" s="29">
        <v>10</v>
      </c>
      <c r="F17" s="85"/>
      <c r="G17" s="34">
        <v>676.4</v>
      </c>
      <c r="H17" s="155"/>
      <c r="I17" s="40">
        <v>660.99400000000003</v>
      </c>
      <c r="J17" s="154"/>
      <c r="K17" s="40">
        <v>654.6</v>
      </c>
      <c r="M17" s="172"/>
    </row>
    <row r="18" spans="1:13" ht="12" customHeight="1">
      <c r="C18" s="84" t="s">
        <v>45</v>
      </c>
      <c r="D18" s="86"/>
      <c r="E18" s="145">
        <v>11</v>
      </c>
      <c r="F18" s="85"/>
      <c r="G18" s="34">
        <v>38.799999999999997</v>
      </c>
      <c r="H18" s="155"/>
      <c r="I18" s="40">
        <v>23.344999999999999</v>
      </c>
      <c r="J18" s="154"/>
      <c r="K18" s="40">
        <v>38.9</v>
      </c>
      <c r="M18" s="172"/>
    </row>
    <row r="19" spans="1:13" ht="12" customHeight="1">
      <c r="C19" s="84" t="s">
        <v>216</v>
      </c>
      <c r="D19" s="86"/>
      <c r="E19" s="29"/>
      <c r="F19" s="85"/>
      <c r="G19" s="34">
        <v>53.9</v>
      </c>
      <c r="H19" s="155"/>
      <c r="I19" s="40">
        <v>72.391000000000005</v>
      </c>
      <c r="J19" s="154"/>
      <c r="K19" s="40">
        <v>66.599999999999994</v>
      </c>
      <c r="M19" s="172"/>
    </row>
    <row r="20" spans="1:13" ht="12" customHeight="1">
      <c r="C20" s="89" t="s">
        <v>51</v>
      </c>
      <c r="D20" s="86"/>
      <c r="E20" s="29"/>
      <c r="F20" s="85"/>
      <c r="G20" s="34">
        <v>103.1</v>
      </c>
      <c r="H20" s="155"/>
      <c r="I20" s="35">
        <v>120.17100000000001</v>
      </c>
      <c r="J20" s="154"/>
      <c r="K20" s="35">
        <v>106.7</v>
      </c>
      <c r="M20" s="172"/>
    </row>
    <row r="21" spans="1:13" ht="12" customHeight="1">
      <c r="C21" s="87" t="s">
        <v>255</v>
      </c>
      <c r="D21" s="84"/>
      <c r="E21" s="29"/>
      <c r="F21" s="79"/>
      <c r="G21" s="43">
        <f>SUM(G16:G20)</f>
        <v>2069.6000000000004</v>
      </c>
      <c r="H21" s="155"/>
      <c r="I21" s="43">
        <f>SUM(I16:I20)</f>
        <v>2089.4490000000001</v>
      </c>
      <c r="J21" s="154"/>
      <c r="K21" s="43">
        <f>SUM(K16:K20)</f>
        <v>1929.0000000000002</v>
      </c>
      <c r="M21" s="172"/>
    </row>
    <row r="22" spans="1:13" ht="12" customHeight="1">
      <c r="C22" s="84"/>
      <c r="D22" s="84"/>
      <c r="E22" s="29"/>
      <c r="F22" s="84"/>
      <c r="G22" s="34"/>
      <c r="H22" s="156"/>
      <c r="I22" s="34"/>
      <c r="J22" s="154"/>
      <c r="K22" s="34"/>
      <c r="M22" s="172"/>
    </row>
    <row r="23" spans="1:13" ht="12" customHeight="1">
      <c r="C23" s="87" t="s">
        <v>52</v>
      </c>
      <c r="D23" s="84"/>
      <c r="E23" s="29">
        <v>9</v>
      </c>
      <c r="F23" s="79"/>
      <c r="G23" s="43">
        <v>0</v>
      </c>
      <c r="H23" s="155"/>
      <c r="I23" s="43">
        <v>0</v>
      </c>
      <c r="J23" s="154"/>
      <c r="K23" s="43">
        <v>90.8</v>
      </c>
      <c r="M23" s="172"/>
    </row>
    <row r="24" spans="1:13" ht="12" customHeight="1">
      <c r="C24" s="88"/>
      <c r="D24" s="84"/>
      <c r="E24" s="29"/>
      <c r="F24" s="79"/>
      <c r="G24" s="34"/>
      <c r="H24" s="155"/>
      <c r="I24" s="34"/>
      <c r="J24" s="154"/>
      <c r="K24" s="34"/>
      <c r="M24" s="172"/>
    </row>
    <row r="25" spans="1:13" ht="12" customHeight="1" thickBot="1">
      <c r="C25" s="92" t="s">
        <v>90</v>
      </c>
      <c r="D25" s="146"/>
      <c r="E25" s="144"/>
      <c r="F25" s="90"/>
      <c r="G25" s="48">
        <f>+G23+G21+G15</f>
        <v>2371.7000000000003</v>
      </c>
      <c r="H25" s="157"/>
      <c r="I25" s="48">
        <f>+I23+I21+I15</f>
        <v>2386.3200000000002</v>
      </c>
      <c r="J25" s="154"/>
      <c r="K25" s="48">
        <f>+K23+K21+K15</f>
        <v>2384.8000000000002</v>
      </c>
      <c r="M25" s="172"/>
    </row>
    <row r="26" spans="1:13" ht="12" customHeight="1">
      <c r="C26" s="84"/>
      <c r="D26" s="86"/>
      <c r="E26" s="29"/>
      <c r="F26" s="85"/>
      <c r="G26" s="91"/>
      <c r="H26" s="155"/>
      <c r="I26" s="155"/>
      <c r="J26" s="154"/>
      <c r="K26" s="155"/>
      <c r="M26" s="172"/>
    </row>
    <row r="27" spans="1:13" ht="12" customHeight="1">
      <c r="C27" s="117" t="s">
        <v>53</v>
      </c>
      <c r="D27" s="86"/>
      <c r="E27" s="147"/>
      <c r="F27" s="85"/>
      <c r="G27" s="40"/>
      <c r="H27" s="155"/>
      <c r="I27" s="155"/>
      <c r="J27" s="154"/>
      <c r="K27" s="155"/>
      <c r="M27" s="172"/>
    </row>
    <row r="28" spans="1:13" ht="12" customHeight="1">
      <c r="A28" s="8"/>
      <c r="C28" s="86" t="s">
        <v>266</v>
      </c>
      <c r="D28" s="86"/>
      <c r="E28" s="148">
        <v>11</v>
      </c>
      <c r="F28" s="85"/>
      <c r="G28" s="40">
        <v>51.2</v>
      </c>
      <c r="H28" s="155"/>
      <c r="I28" s="40">
        <v>77.197999999999993</v>
      </c>
      <c r="J28" s="154"/>
      <c r="K28" s="40">
        <v>51.2</v>
      </c>
      <c r="M28" s="172"/>
    </row>
    <row r="29" spans="1:13" ht="12" customHeight="1">
      <c r="A29" s="8"/>
      <c r="C29" s="86" t="s">
        <v>224</v>
      </c>
      <c r="D29" s="86"/>
      <c r="E29" s="148">
        <v>11</v>
      </c>
      <c r="F29" s="85"/>
      <c r="G29" s="40">
        <v>45.1</v>
      </c>
      <c r="H29" s="155"/>
      <c r="I29" s="40">
        <v>0</v>
      </c>
      <c r="J29" s="154"/>
      <c r="K29" s="40">
        <v>3.2</v>
      </c>
      <c r="M29" s="172"/>
    </row>
    <row r="30" spans="1:13" ht="12" customHeight="1">
      <c r="A30" s="8"/>
      <c r="C30" s="85" t="s">
        <v>54</v>
      </c>
      <c r="D30" s="86"/>
      <c r="E30" s="147"/>
      <c r="F30" s="85"/>
      <c r="G30" s="40">
        <v>48.9</v>
      </c>
      <c r="H30" s="155"/>
      <c r="I30" s="40">
        <v>73.412999999999997</v>
      </c>
      <c r="J30" s="154"/>
      <c r="K30" s="40">
        <v>67</v>
      </c>
      <c r="M30" s="172"/>
    </row>
    <row r="31" spans="1:13" ht="12" customHeight="1">
      <c r="C31" s="85" t="s">
        <v>55</v>
      </c>
      <c r="D31" s="86"/>
      <c r="E31" s="147"/>
      <c r="F31" s="85"/>
      <c r="G31" s="40">
        <v>142.5</v>
      </c>
      <c r="H31" s="155"/>
      <c r="I31" s="40">
        <v>111.95299999999999</v>
      </c>
      <c r="J31" s="154"/>
      <c r="K31" s="40">
        <v>110.6</v>
      </c>
      <c r="M31" s="172"/>
    </row>
    <row r="32" spans="1:13" ht="12" customHeight="1">
      <c r="C32" s="86" t="s">
        <v>56</v>
      </c>
      <c r="D32" s="86"/>
      <c r="E32" s="147"/>
      <c r="F32" s="86"/>
      <c r="G32" s="40">
        <v>196.6</v>
      </c>
      <c r="H32" s="155"/>
      <c r="I32" s="40">
        <v>113.2</v>
      </c>
      <c r="J32" s="154"/>
      <c r="K32" s="40">
        <v>160.6</v>
      </c>
      <c r="M32" s="172"/>
    </row>
    <row r="33" spans="3:13" ht="12" customHeight="1">
      <c r="C33" s="79" t="s">
        <v>57</v>
      </c>
      <c r="D33" s="84"/>
      <c r="E33" s="29"/>
      <c r="F33" s="79"/>
      <c r="G33" s="34">
        <v>17.8</v>
      </c>
      <c r="H33" s="155"/>
      <c r="I33" s="40">
        <v>23.065999999999999</v>
      </c>
      <c r="J33" s="154"/>
      <c r="K33" s="40">
        <v>32.5</v>
      </c>
      <c r="M33" s="172"/>
    </row>
    <row r="34" spans="3:13" ht="12" customHeight="1">
      <c r="C34" s="88" t="s">
        <v>256</v>
      </c>
      <c r="D34" s="86"/>
      <c r="E34" s="29"/>
      <c r="F34" s="85"/>
      <c r="G34" s="43">
        <f>SUM(G28:G33)</f>
        <v>502.10000000000008</v>
      </c>
      <c r="H34" s="155"/>
      <c r="I34" s="43">
        <f>SUM(I28:I33)</f>
        <v>398.82999999999993</v>
      </c>
      <c r="J34" s="154"/>
      <c r="K34" s="43">
        <f>SUM(K28:K33)</f>
        <v>425.1</v>
      </c>
      <c r="M34" s="172"/>
    </row>
    <row r="35" spans="3:13" ht="12" customHeight="1">
      <c r="C35" s="86" t="s">
        <v>266</v>
      </c>
      <c r="D35" s="86"/>
      <c r="E35" s="145">
        <v>11</v>
      </c>
      <c r="F35" s="85"/>
      <c r="G35" s="40">
        <v>1051.5</v>
      </c>
      <c r="H35" s="40"/>
      <c r="I35" s="40">
        <v>1122.79</v>
      </c>
      <c r="J35" s="40"/>
      <c r="K35" s="40">
        <v>1164.7</v>
      </c>
      <c r="M35" s="172"/>
    </row>
    <row r="36" spans="3:13" ht="12" customHeight="1">
      <c r="C36" s="86" t="s">
        <v>224</v>
      </c>
      <c r="E36" s="145">
        <v>11</v>
      </c>
      <c r="G36" s="40">
        <v>175.4</v>
      </c>
      <c r="H36" s="40"/>
      <c r="I36" s="40">
        <v>0</v>
      </c>
      <c r="J36" s="40"/>
      <c r="K36" s="40">
        <v>0</v>
      </c>
      <c r="M36" s="172"/>
    </row>
    <row r="37" spans="3:13" ht="12" customHeight="1">
      <c r="C37" s="86" t="s">
        <v>58</v>
      </c>
      <c r="D37" s="86"/>
      <c r="E37" s="29"/>
      <c r="F37" s="85"/>
      <c r="G37" s="40">
        <v>0.8</v>
      </c>
      <c r="H37" s="155"/>
      <c r="I37" s="40">
        <v>0.78700000000000003</v>
      </c>
      <c r="J37" s="154"/>
      <c r="K37" s="40">
        <v>0.8</v>
      </c>
      <c r="M37" s="172"/>
    </row>
    <row r="38" spans="3:13" ht="12" customHeight="1">
      <c r="C38" s="85" t="s">
        <v>217</v>
      </c>
      <c r="D38" s="86"/>
      <c r="E38" s="29"/>
      <c r="F38" s="85"/>
      <c r="G38" s="40">
        <v>45.1</v>
      </c>
      <c r="H38" s="155"/>
      <c r="I38" s="40">
        <v>78.213999999999999</v>
      </c>
      <c r="J38" s="154"/>
      <c r="K38" s="40">
        <v>72.400000000000006</v>
      </c>
      <c r="M38" s="172"/>
    </row>
    <row r="39" spans="3:13" ht="12" customHeight="1">
      <c r="C39" s="87" t="s">
        <v>257</v>
      </c>
      <c r="D39" s="86"/>
      <c r="E39" s="29"/>
      <c r="F39" s="85"/>
      <c r="G39" s="43">
        <f>SUM(G35:G38)</f>
        <v>1272.8</v>
      </c>
      <c r="H39" s="155"/>
      <c r="I39" s="43">
        <f>SUM(I35:I38)</f>
        <v>1201.7909999999999</v>
      </c>
      <c r="J39" s="154"/>
      <c r="K39" s="43">
        <f>SUM(K35:K38)</f>
        <v>1237.9000000000001</v>
      </c>
      <c r="M39" s="172"/>
    </row>
    <row r="40" spans="3:13" ht="12" customHeight="1">
      <c r="C40" s="79"/>
      <c r="D40" s="86"/>
      <c r="E40" s="29"/>
      <c r="F40" s="85"/>
      <c r="G40" s="34"/>
      <c r="H40" s="155"/>
      <c r="I40" s="34"/>
      <c r="J40" s="154"/>
      <c r="K40" s="34"/>
      <c r="M40" s="172"/>
    </row>
    <row r="41" spans="3:13" ht="12" customHeight="1">
      <c r="C41" s="84" t="s">
        <v>59</v>
      </c>
      <c r="D41" s="86"/>
      <c r="E41" s="29"/>
      <c r="F41" s="85"/>
      <c r="M41" s="172"/>
    </row>
    <row r="42" spans="3:13" ht="12" customHeight="1">
      <c r="C42" s="84" t="s">
        <v>60</v>
      </c>
      <c r="D42" s="86"/>
      <c r="E42" s="29"/>
      <c r="F42" s="85"/>
      <c r="G42" s="34">
        <f>+Equity!E25</f>
        <v>138.5</v>
      </c>
      <c r="H42" s="155"/>
      <c r="I42" s="34">
        <v>138.5</v>
      </c>
      <c r="J42" s="154"/>
      <c r="K42" s="34">
        <v>138.5</v>
      </c>
      <c r="M42" s="172"/>
    </row>
    <row r="43" spans="3:13" ht="12" customHeight="1">
      <c r="C43" s="89" t="s">
        <v>61</v>
      </c>
      <c r="D43" s="86"/>
      <c r="E43" s="29"/>
      <c r="F43" s="86"/>
      <c r="G43" s="35">
        <f>+Equity!G25</f>
        <v>850.80000000000007</v>
      </c>
      <c r="H43" s="155"/>
      <c r="I43" s="35">
        <v>848.8</v>
      </c>
      <c r="J43" s="154"/>
      <c r="K43" s="35">
        <v>850.1</v>
      </c>
      <c r="M43" s="172"/>
    </row>
    <row r="44" spans="3:13" ht="12" customHeight="1">
      <c r="C44" s="84" t="s">
        <v>62</v>
      </c>
      <c r="D44" s="86"/>
      <c r="E44" s="29"/>
      <c r="F44" s="86"/>
      <c r="G44" s="34">
        <f>SUM(G42:G43)</f>
        <v>989.30000000000007</v>
      </c>
      <c r="H44" s="155"/>
      <c r="I44" s="34">
        <f>SUM(I42:I43)</f>
        <v>987.3</v>
      </c>
      <c r="J44" s="154"/>
      <c r="K44" s="34">
        <f>SUM(K42:K43)</f>
        <v>988.6</v>
      </c>
      <c r="M44" s="172"/>
    </row>
    <row r="45" spans="3:13" ht="12" customHeight="1">
      <c r="C45" s="84" t="s">
        <v>63</v>
      </c>
      <c r="D45" s="86"/>
      <c r="E45" s="29"/>
      <c r="F45" s="86"/>
      <c r="G45" s="34">
        <f>+Equity!I25</f>
        <v>-384.8856590000002</v>
      </c>
      <c r="H45" s="155"/>
      <c r="I45" s="40">
        <v>-196.78700000000009</v>
      </c>
      <c r="J45" s="154"/>
      <c r="K45" s="40">
        <v>-257.20000000000022</v>
      </c>
      <c r="M45" s="172"/>
    </row>
    <row r="46" spans="3:13" ht="12" customHeight="1">
      <c r="C46" s="84" t="s">
        <v>64</v>
      </c>
      <c r="D46" s="86"/>
      <c r="E46" s="29"/>
      <c r="F46" s="86"/>
      <c r="G46" s="34">
        <f>+Equity!K25</f>
        <v>-7.6000000000000014</v>
      </c>
      <c r="H46" s="155"/>
      <c r="I46" s="40">
        <v>-4.8</v>
      </c>
      <c r="J46" s="154"/>
      <c r="K46" s="40">
        <v>-9.6000000000000014</v>
      </c>
      <c r="M46" s="172"/>
    </row>
    <row r="47" spans="3:13" ht="12" customHeight="1">
      <c r="C47" s="88" t="s">
        <v>258</v>
      </c>
      <c r="D47" s="86"/>
      <c r="E47" s="145"/>
      <c r="F47" s="85"/>
      <c r="G47" s="43">
        <f>SUM(G44:G46)</f>
        <v>596.8143409999999</v>
      </c>
      <c r="H47" s="86"/>
      <c r="I47" s="43">
        <f>SUM(I44:I46)</f>
        <v>785.71299999999997</v>
      </c>
      <c r="J47" s="154"/>
      <c r="K47" s="43">
        <f>SUM(K44:K46)</f>
        <v>721.79999999999984</v>
      </c>
      <c r="M47" s="172"/>
    </row>
    <row r="48" spans="3:13" ht="12" customHeight="1" thickBot="1">
      <c r="C48" s="92" t="s">
        <v>185</v>
      </c>
      <c r="D48" s="146"/>
      <c r="E48" s="144"/>
      <c r="F48" s="90"/>
      <c r="G48" s="48">
        <f>+G47+G39+G34</f>
        <v>2371.7143409999999</v>
      </c>
      <c r="H48" s="157"/>
      <c r="I48" s="48">
        <f>+I47+I39+I34</f>
        <v>2386.3339999999998</v>
      </c>
      <c r="J48" s="154"/>
      <c r="K48" s="48">
        <f>+K47+K39+K34</f>
        <v>2384.7999999999997</v>
      </c>
      <c r="M48" s="172"/>
    </row>
    <row r="49" spans="3:13" ht="12" customHeight="1">
      <c r="C49" s="154"/>
      <c r="D49" s="159"/>
      <c r="E49" s="159"/>
      <c r="F49" s="154"/>
      <c r="G49" s="154"/>
      <c r="H49" s="154"/>
      <c r="I49" s="154"/>
      <c r="J49" s="154"/>
      <c r="K49" s="154"/>
      <c r="M49" s="172"/>
    </row>
    <row r="50" spans="3:13" ht="12" customHeight="1">
      <c r="M50" s="172"/>
    </row>
    <row r="51" spans="3:13" ht="12" customHeight="1">
      <c r="M51" s="172"/>
    </row>
    <row r="52" spans="3:13" ht="12" customHeight="1">
      <c r="M52" s="172"/>
    </row>
    <row r="53" spans="3:13" ht="12" customHeight="1">
      <c r="M53" s="172"/>
    </row>
    <row r="54" spans="3:13">
      <c r="M54" s="172"/>
    </row>
    <row r="55" spans="3:13">
      <c r="M55" s="172"/>
    </row>
    <row r="56" spans="3:13">
      <c r="M56" s="172"/>
    </row>
    <row r="57" spans="3:13">
      <c r="M57" s="172"/>
    </row>
    <row r="58" spans="3:13">
      <c r="M58" s="172"/>
    </row>
    <row r="59" spans="3:13">
      <c r="M59" s="172"/>
    </row>
    <row r="60" spans="3:13">
      <c r="M60" s="172"/>
    </row>
    <row r="61" spans="3:13">
      <c r="M61" s="172"/>
    </row>
    <row r="62" spans="3:13">
      <c r="M62" s="172"/>
    </row>
    <row r="63" spans="3:13">
      <c r="M63" s="172"/>
    </row>
    <row r="64" spans="3:13">
      <c r="M64" s="172"/>
    </row>
  </sheetData>
  <mergeCells count="1">
    <mergeCell ref="C4:K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N53"/>
  <sheetViews>
    <sheetView showGridLines="0" topLeftCell="A19" workbookViewId="0">
      <selection activeCell="N7" sqref="N7"/>
    </sheetView>
  </sheetViews>
  <sheetFormatPr defaultRowHeight="14.4"/>
  <cols>
    <col min="3" max="3" width="70.6640625" customWidth="1"/>
    <col min="4" max="4" width="1.5546875" customWidth="1"/>
    <col min="5" max="5" width="10.5546875" customWidth="1"/>
    <col min="6" max="6" width="1.5546875" customWidth="1"/>
    <col min="7" max="7" width="10.5546875" customWidth="1"/>
    <col min="8" max="8" width="1.5546875" customWidth="1"/>
    <col min="9" max="9" width="10.5546875" customWidth="1"/>
    <col min="10" max="10" width="1.5546875" customWidth="1"/>
    <col min="11" max="11" width="10.5546875" customWidth="1"/>
    <col min="12" max="12" width="1.5546875" customWidth="1"/>
    <col min="13" max="13" width="10.5546875" customWidth="1"/>
  </cols>
  <sheetData>
    <row r="1" spans="3:13" ht="12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3:13" ht="12" customHeight="1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3:13" ht="18.75" customHeight="1">
      <c r="C3" s="267" t="s">
        <v>68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3:13" ht="12" customHeight="1" thickBot="1">
      <c r="C4" s="16"/>
      <c r="D4" s="16"/>
      <c r="E4" s="16"/>
      <c r="F4" s="17"/>
      <c r="G4" s="18"/>
      <c r="H4" s="18"/>
      <c r="I4" s="18"/>
      <c r="J4" s="94"/>
      <c r="K4" s="94"/>
      <c r="L4" s="78"/>
      <c r="M4" s="78"/>
    </row>
    <row r="5" spans="3:13" ht="12" customHeight="1">
      <c r="C5" s="77"/>
      <c r="D5" s="77"/>
      <c r="E5" s="109"/>
      <c r="F5" s="109"/>
      <c r="G5" s="109"/>
      <c r="H5" s="109"/>
      <c r="I5" s="109"/>
      <c r="J5" s="109"/>
      <c r="K5" s="109"/>
      <c r="L5" s="109"/>
      <c r="M5" s="109"/>
    </row>
    <row r="6" spans="3:13" ht="12" customHeight="1">
      <c r="C6" s="77"/>
      <c r="D6" s="77"/>
      <c r="E6" s="109"/>
      <c r="F6" s="109"/>
      <c r="G6" s="109"/>
      <c r="H6" s="109"/>
      <c r="I6" s="109"/>
      <c r="J6" s="109"/>
      <c r="K6" s="109"/>
      <c r="L6" s="109"/>
      <c r="M6" s="109"/>
    </row>
    <row r="7" spans="3:13" ht="12" customHeight="1">
      <c r="C7" s="98" t="s">
        <v>285</v>
      </c>
      <c r="D7" s="97"/>
      <c r="E7" s="114"/>
      <c r="F7" s="114"/>
      <c r="G7" s="114"/>
      <c r="H7" s="114"/>
      <c r="I7" s="114"/>
      <c r="J7" s="114"/>
      <c r="K7" s="114"/>
      <c r="L7" s="114"/>
      <c r="M7" s="114"/>
    </row>
    <row r="8" spans="3:13" ht="12" customHeight="1">
      <c r="C8" s="99" t="s">
        <v>6</v>
      </c>
      <c r="D8" s="245"/>
      <c r="E8" s="268" t="s">
        <v>69</v>
      </c>
      <c r="F8" s="268"/>
      <c r="G8" s="268"/>
      <c r="H8" s="268"/>
      <c r="I8" s="268"/>
      <c r="J8" s="268"/>
      <c r="K8" s="268"/>
      <c r="L8" s="95"/>
      <c r="M8" s="95"/>
    </row>
    <row r="9" spans="3:13" ht="12" customHeight="1">
      <c r="C9" s="100"/>
      <c r="D9" s="246"/>
      <c r="E9" s="101" t="s">
        <v>70</v>
      </c>
      <c r="F9" s="102"/>
      <c r="G9" s="101" t="s">
        <v>71</v>
      </c>
      <c r="H9" s="19"/>
      <c r="I9" s="101"/>
      <c r="J9" s="101" t="s">
        <v>6</v>
      </c>
      <c r="K9" s="102" t="s">
        <v>72</v>
      </c>
      <c r="L9" s="102"/>
      <c r="M9" s="102"/>
    </row>
    <row r="10" spans="3:13" ht="12" customHeight="1">
      <c r="C10" s="100"/>
      <c r="D10" s="246"/>
      <c r="E10" s="103" t="s">
        <v>73</v>
      </c>
      <c r="F10" s="102"/>
      <c r="G10" s="101" t="s">
        <v>74</v>
      </c>
      <c r="H10" s="19"/>
      <c r="I10" s="101" t="s">
        <v>75</v>
      </c>
      <c r="J10" s="101" t="s">
        <v>6</v>
      </c>
      <c r="K10" s="102" t="s">
        <v>76</v>
      </c>
      <c r="L10" s="102"/>
      <c r="M10" s="102" t="s">
        <v>77</v>
      </c>
    </row>
    <row r="11" spans="3:13" ht="12" customHeight="1">
      <c r="C11" s="96" t="s">
        <v>78</v>
      </c>
      <c r="D11" s="247"/>
      <c r="E11" s="104" t="s">
        <v>79</v>
      </c>
      <c r="F11" s="106"/>
      <c r="G11" s="104" t="s">
        <v>73</v>
      </c>
      <c r="H11" s="106"/>
      <c r="I11" s="22" t="s">
        <v>80</v>
      </c>
      <c r="J11" s="105" t="s">
        <v>6</v>
      </c>
      <c r="K11" s="104" t="s">
        <v>81</v>
      </c>
      <c r="L11" s="106"/>
      <c r="M11" s="104" t="s">
        <v>82</v>
      </c>
    </row>
    <row r="12" spans="3:13" ht="12" customHeight="1">
      <c r="C12" s="77" t="s">
        <v>86</v>
      </c>
      <c r="D12" s="77"/>
      <c r="E12" s="110">
        <v>138.5</v>
      </c>
      <c r="F12" s="109">
        <v>0</v>
      </c>
      <c r="G12" s="110">
        <v>851.4</v>
      </c>
      <c r="H12" s="110">
        <v>0</v>
      </c>
      <c r="I12" s="110">
        <v>-105.6</v>
      </c>
      <c r="J12" s="110">
        <v>0</v>
      </c>
      <c r="K12" s="110">
        <v>-4.8</v>
      </c>
      <c r="L12" s="109"/>
      <c r="M12" s="109">
        <v>879.5</v>
      </c>
    </row>
    <row r="13" spans="3:13" ht="12" customHeight="1">
      <c r="C13" s="73" t="s">
        <v>83</v>
      </c>
      <c r="D13" s="11"/>
      <c r="E13" s="112">
        <v>0</v>
      </c>
      <c r="F13" s="112"/>
      <c r="G13" s="112">
        <v>0</v>
      </c>
      <c r="H13" s="112"/>
      <c r="I13" s="112">
        <v>-87.900000000000233</v>
      </c>
      <c r="J13" s="112"/>
      <c r="K13" s="112">
        <v>0</v>
      </c>
      <c r="L13" s="112"/>
      <c r="M13" s="112">
        <v>-87.900000000000233</v>
      </c>
    </row>
    <row r="14" spans="3:13" ht="12" customHeight="1">
      <c r="C14" s="73" t="s">
        <v>84</v>
      </c>
      <c r="D14" s="11"/>
      <c r="E14" s="112">
        <v>0</v>
      </c>
      <c r="F14" s="112"/>
      <c r="G14" s="112">
        <v>0</v>
      </c>
      <c r="H14" s="112"/>
      <c r="I14" s="112">
        <v>11.6</v>
      </c>
      <c r="J14" s="112"/>
      <c r="K14" s="112">
        <v>-4.8000000000000007</v>
      </c>
      <c r="L14" s="112"/>
      <c r="M14" s="112">
        <v>6.7999999999999989</v>
      </c>
    </row>
    <row r="15" spans="3:13" ht="12" customHeight="1">
      <c r="C15" s="65" t="s">
        <v>85</v>
      </c>
      <c r="D15" s="11"/>
      <c r="E15" s="112">
        <v>0</v>
      </c>
      <c r="F15" s="112"/>
      <c r="G15" s="112">
        <v>3</v>
      </c>
      <c r="H15" s="112" t="s">
        <v>6</v>
      </c>
      <c r="I15" s="112">
        <v>0</v>
      </c>
      <c r="J15" s="112"/>
      <c r="K15" s="112">
        <v>0</v>
      </c>
      <c r="L15" s="112"/>
      <c r="M15" s="112">
        <v>3</v>
      </c>
    </row>
    <row r="16" spans="3:13" ht="12" customHeight="1">
      <c r="C16" s="65" t="s">
        <v>87</v>
      </c>
      <c r="D16" s="11"/>
      <c r="E16" s="112">
        <v>0</v>
      </c>
      <c r="F16" s="112"/>
      <c r="G16" s="112">
        <v>-4.3</v>
      </c>
      <c r="H16" s="112"/>
      <c r="I16" s="112">
        <v>0</v>
      </c>
      <c r="J16" s="112"/>
      <c r="K16" s="112">
        <v>0</v>
      </c>
      <c r="L16" s="112"/>
      <c r="M16" s="112">
        <v>-4.3</v>
      </c>
    </row>
    <row r="17" spans="2:14" ht="12" customHeight="1">
      <c r="B17" s="8"/>
      <c r="C17" s="65" t="s">
        <v>91</v>
      </c>
      <c r="D17" s="11"/>
      <c r="E17" s="112">
        <v>0</v>
      </c>
      <c r="F17" s="112"/>
      <c r="G17" s="112">
        <v>0</v>
      </c>
      <c r="H17" s="249"/>
      <c r="I17" s="112">
        <v>-75.3</v>
      </c>
      <c r="J17" s="249"/>
      <c r="K17" s="112">
        <v>0</v>
      </c>
      <c r="L17" s="107"/>
      <c r="M17" s="112">
        <v>-75.3</v>
      </c>
    </row>
    <row r="18" spans="2:14" ht="12" customHeight="1">
      <c r="C18" s="68" t="s">
        <v>88</v>
      </c>
      <c r="D18" s="77"/>
      <c r="E18" s="113">
        <v>138.5</v>
      </c>
      <c r="F18" s="113"/>
      <c r="G18" s="113">
        <v>850.1</v>
      </c>
      <c r="H18" s="113"/>
      <c r="I18" s="113">
        <v>-257.20000000000022</v>
      </c>
      <c r="J18" s="113"/>
      <c r="K18" s="113">
        <v>-9.6000000000000014</v>
      </c>
      <c r="L18" s="113"/>
      <c r="M18" s="113">
        <v>721.79999999999984</v>
      </c>
    </row>
    <row r="19" spans="2:14" ht="12" customHeight="1">
      <c r="C19" s="108" t="s">
        <v>270</v>
      </c>
      <c r="D19" s="77"/>
      <c r="E19" s="112">
        <v>0</v>
      </c>
      <c r="F19" s="112"/>
      <c r="G19" s="112">
        <v>0</v>
      </c>
      <c r="H19" s="112"/>
      <c r="I19" s="112">
        <v>-9.5</v>
      </c>
      <c r="J19" s="112"/>
      <c r="K19" s="112">
        <v>0</v>
      </c>
      <c r="L19" s="112"/>
      <c r="M19" s="112">
        <f>SUM(E19:K19)</f>
        <v>-9.5</v>
      </c>
    </row>
    <row r="20" spans="2:14" ht="12" customHeight="1">
      <c r="C20" s="68" t="s">
        <v>89</v>
      </c>
      <c r="D20" s="77"/>
      <c r="E20" s="113">
        <f>SUM(E18:E19)</f>
        <v>138.5</v>
      </c>
      <c r="F20" s="113">
        <f t="shared" ref="F20:M20" si="0">SUM(F18:F19)</f>
        <v>0</v>
      </c>
      <c r="G20" s="113">
        <f t="shared" si="0"/>
        <v>850.1</v>
      </c>
      <c r="H20" s="113">
        <f t="shared" si="0"/>
        <v>0</v>
      </c>
      <c r="I20" s="113">
        <f t="shared" si="0"/>
        <v>-266.70000000000022</v>
      </c>
      <c r="J20" s="113">
        <f t="shared" si="0"/>
        <v>0</v>
      </c>
      <c r="K20" s="113">
        <f t="shared" si="0"/>
        <v>-9.6000000000000014</v>
      </c>
      <c r="L20" s="113"/>
      <c r="M20" s="113">
        <f t="shared" si="0"/>
        <v>712.29999999999984</v>
      </c>
    </row>
    <row r="21" spans="2:14" ht="12" customHeight="1">
      <c r="C21" s="73" t="s">
        <v>83</v>
      </c>
      <c r="D21" s="248"/>
      <c r="E21" s="112">
        <v>0</v>
      </c>
      <c r="F21" s="112"/>
      <c r="G21" s="112">
        <v>0</v>
      </c>
      <c r="H21" s="112"/>
      <c r="I21" s="112">
        <f>+'IS and OCI'!K25</f>
        <v>-114.08565899999998</v>
      </c>
      <c r="J21" s="112"/>
      <c r="K21" s="112">
        <v>0</v>
      </c>
      <c r="L21" s="112"/>
      <c r="M21" s="112">
        <f>SUM(E21:K21)</f>
        <v>-114.08565899999998</v>
      </c>
    </row>
    <row r="22" spans="2:14" ht="12" customHeight="1">
      <c r="C22" s="73" t="s">
        <v>84</v>
      </c>
      <c r="D22" s="248"/>
      <c r="E22" s="112">
        <v>0</v>
      </c>
      <c r="F22" s="112"/>
      <c r="G22" s="112">
        <v>0</v>
      </c>
      <c r="H22" s="112"/>
      <c r="I22" s="112">
        <f>+'IS and OCI'!K28</f>
        <v>-4.0999999999999996</v>
      </c>
      <c r="J22" s="112"/>
      <c r="K22" s="112">
        <f>+'IS and OCI'!K29</f>
        <v>2</v>
      </c>
      <c r="L22" s="112"/>
      <c r="M22" s="112">
        <f>SUM(E22:K22)</f>
        <v>-2.0999999999999996</v>
      </c>
    </row>
    <row r="23" spans="2:14" ht="12" customHeight="1">
      <c r="C23" s="65" t="s">
        <v>85</v>
      </c>
      <c r="D23" s="248"/>
      <c r="E23" s="112">
        <v>0</v>
      </c>
      <c r="F23" s="112"/>
      <c r="G23" s="112">
        <v>1.7</v>
      </c>
      <c r="H23" s="112"/>
      <c r="I23" s="112">
        <v>0</v>
      </c>
      <c r="J23" s="112"/>
      <c r="K23" s="112">
        <v>0</v>
      </c>
      <c r="L23" s="112"/>
      <c r="M23" s="112">
        <f t="shared" ref="M23:M24" si="1">SUM(E23:K23)</f>
        <v>1.7</v>
      </c>
    </row>
    <row r="24" spans="2:14" ht="12" customHeight="1">
      <c r="C24" s="65" t="s">
        <v>87</v>
      </c>
      <c r="D24" s="248"/>
      <c r="E24" s="112">
        <v>0</v>
      </c>
      <c r="F24" s="112"/>
      <c r="G24" s="112">
        <v>-1</v>
      </c>
      <c r="H24" s="112"/>
      <c r="I24" s="112">
        <v>0</v>
      </c>
      <c r="J24" s="112"/>
      <c r="K24" s="112">
        <v>0</v>
      </c>
      <c r="L24" s="112"/>
      <c r="M24" s="112">
        <f t="shared" si="1"/>
        <v>-1</v>
      </c>
    </row>
    <row r="25" spans="2:14" ht="12" customHeight="1">
      <c r="C25" s="68" t="s">
        <v>296</v>
      </c>
      <c r="D25" s="11"/>
      <c r="E25" s="113">
        <f>SUM(E20:E24)</f>
        <v>138.5</v>
      </c>
      <c r="F25" s="113"/>
      <c r="G25" s="113">
        <f>SUM(G20:G24)</f>
        <v>850.80000000000007</v>
      </c>
      <c r="H25" s="113"/>
      <c r="I25" s="113">
        <f>SUM(I20:I24)</f>
        <v>-384.8856590000002</v>
      </c>
      <c r="J25" s="113"/>
      <c r="K25" s="113">
        <f>SUM(K20:K24)</f>
        <v>-7.6000000000000014</v>
      </c>
      <c r="L25" s="113"/>
      <c r="M25" s="113">
        <f>SUM(M20:M24)</f>
        <v>596.8143409999999</v>
      </c>
    </row>
    <row r="26" spans="2:14" ht="12" customHeight="1">
      <c r="C26" s="65"/>
      <c r="D26" s="11"/>
      <c r="F26" s="11"/>
      <c r="H26" s="11"/>
      <c r="J26" s="11"/>
    </row>
    <row r="27" spans="2:14" ht="12" customHeight="1">
      <c r="D27" s="11"/>
      <c r="J27" s="11"/>
    </row>
    <row r="28" spans="2:14" ht="12" customHeight="1">
      <c r="C28" s="98" t="s">
        <v>286</v>
      </c>
      <c r="D28" s="97"/>
      <c r="E28" s="97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2:14" ht="12" customHeight="1">
      <c r="C29" s="99" t="s">
        <v>6</v>
      </c>
      <c r="D29" s="245"/>
      <c r="E29" s="268" t="s">
        <v>69</v>
      </c>
      <c r="F29" s="268"/>
      <c r="G29" s="268"/>
      <c r="H29" s="268"/>
      <c r="I29" s="268"/>
      <c r="J29" s="268"/>
      <c r="K29" s="268"/>
      <c r="L29" s="95"/>
      <c r="M29" s="95"/>
    </row>
    <row r="30" spans="2:14" ht="12" customHeight="1">
      <c r="C30" s="100"/>
      <c r="D30" s="246"/>
      <c r="E30" s="101" t="s">
        <v>70</v>
      </c>
      <c r="F30" s="102"/>
      <c r="G30" s="101" t="s">
        <v>71</v>
      </c>
      <c r="H30" s="204"/>
      <c r="I30" s="101"/>
      <c r="J30" s="101" t="s">
        <v>6</v>
      </c>
      <c r="K30" s="102" t="s">
        <v>72</v>
      </c>
      <c r="L30" s="102"/>
      <c r="M30" s="102"/>
    </row>
    <row r="31" spans="2:14" ht="12" customHeight="1">
      <c r="C31" s="100"/>
      <c r="D31" s="246"/>
      <c r="E31" s="103" t="s">
        <v>73</v>
      </c>
      <c r="F31" s="102"/>
      <c r="G31" s="101" t="s">
        <v>74</v>
      </c>
      <c r="H31" s="204"/>
      <c r="I31" s="101" t="s">
        <v>75</v>
      </c>
      <c r="J31" s="101" t="s">
        <v>6</v>
      </c>
      <c r="K31" s="102" t="s">
        <v>76</v>
      </c>
      <c r="L31" s="102"/>
      <c r="M31" s="102" t="s">
        <v>77</v>
      </c>
    </row>
    <row r="32" spans="2:14" ht="12" customHeight="1">
      <c r="C32" s="96" t="s">
        <v>78</v>
      </c>
      <c r="D32" s="247"/>
      <c r="E32" s="104" t="s">
        <v>79</v>
      </c>
      <c r="F32" s="106"/>
      <c r="G32" s="104" t="s">
        <v>73</v>
      </c>
      <c r="H32" s="106"/>
      <c r="I32" s="22" t="s">
        <v>80</v>
      </c>
      <c r="J32" s="105" t="s">
        <v>6</v>
      </c>
      <c r="K32" s="104" t="s">
        <v>81</v>
      </c>
      <c r="L32" s="106"/>
      <c r="M32" s="104" t="s">
        <v>82</v>
      </c>
    </row>
    <row r="33" spans="3:13" ht="12" customHeight="1">
      <c r="C33" s="77" t="s">
        <v>86</v>
      </c>
      <c r="D33" s="77"/>
      <c r="E33" s="110">
        <v>138.5</v>
      </c>
      <c r="F33" s="110">
        <v>0</v>
      </c>
      <c r="G33" s="110">
        <v>851.4</v>
      </c>
      <c r="H33" s="110">
        <v>0</v>
      </c>
      <c r="I33" s="110">
        <v>-105.6</v>
      </c>
      <c r="J33" s="110">
        <v>0</v>
      </c>
      <c r="K33" s="110">
        <v>-4.8</v>
      </c>
      <c r="L33" s="109"/>
      <c r="M33" s="112">
        <f t="shared" ref="M33:M38" si="2">SUM(E33:L33)</f>
        <v>879.5</v>
      </c>
    </row>
    <row r="34" spans="3:13" ht="12" customHeight="1">
      <c r="C34" s="73" t="s">
        <v>83</v>
      </c>
      <c r="D34" s="11"/>
      <c r="E34" s="112">
        <v>0</v>
      </c>
      <c r="F34" s="112"/>
      <c r="G34" s="112">
        <v>0</v>
      </c>
      <c r="H34" s="112"/>
      <c r="I34" s="112">
        <v>-29.187000000000111</v>
      </c>
      <c r="J34" s="112"/>
      <c r="K34" s="112">
        <v>0</v>
      </c>
      <c r="L34" s="112"/>
      <c r="M34" s="112">
        <f t="shared" si="2"/>
        <v>-29.187000000000111</v>
      </c>
    </row>
    <row r="35" spans="3:13" ht="12" customHeight="1">
      <c r="C35" s="73" t="s">
        <v>84</v>
      </c>
      <c r="D35" s="11"/>
      <c r="E35" s="112">
        <v>0</v>
      </c>
      <c r="F35" s="112"/>
      <c r="G35" s="112">
        <v>0</v>
      </c>
      <c r="H35" s="112"/>
      <c r="I35" s="112">
        <v>13.3</v>
      </c>
      <c r="J35" s="112"/>
      <c r="K35" s="112">
        <v>0</v>
      </c>
      <c r="L35" s="112"/>
      <c r="M35" s="112">
        <f t="shared" si="2"/>
        <v>13.3</v>
      </c>
    </row>
    <row r="36" spans="3:13" ht="12" customHeight="1">
      <c r="C36" s="65" t="s">
        <v>85</v>
      </c>
      <c r="D36" s="11"/>
      <c r="E36" s="112">
        <v>0</v>
      </c>
      <c r="F36" s="112"/>
      <c r="G36" s="112">
        <v>0.9</v>
      </c>
      <c r="H36" s="112" t="s">
        <v>6</v>
      </c>
      <c r="I36" s="112">
        <v>0</v>
      </c>
      <c r="J36" s="112"/>
      <c r="K36" s="112">
        <v>0</v>
      </c>
      <c r="L36" s="112"/>
      <c r="M36" s="112">
        <f t="shared" si="2"/>
        <v>0.9</v>
      </c>
    </row>
    <row r="37" spans="3:13" ht="12" customHeight="1">
      <c r="C37" s="65" t="s">
        <v>87</v>
      </c>
      <c r="D37" s="11"/>
      <c r="E37" s="112">
        <v>0</v>
      </c>
      <c r="F37" s="112">
        <v>0</v>
      </c>
      <c r="G37" s="112">
        <v>-3.5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f t="shared" si="2"/>
        <v>-3.5</v>
      </c>
    </row>
    <row r="38" spans="3:13" ht="12" customHeight="1">
      <c r="C38" s="65" t="s">
        <v>91</v>
      </c>
      <c r="D38" s="11"/>
      <c r="E38" s="112">
        <v>0</v>
      </c>
      <c r="F38" s="112"/>
      <c r="G38" s="112">
        <v>0</v>
      </c>
      <c r="H38" s="249"/>
      <c r="I38" s="112">
        <v>-75.3</v>
      </c>
      <c r="J38" s="249"/>
      <c r="K38" s="112">
        <v>0</v>
      </c>
      <c r="L38" s="107"/>
      <c r="M38" s="112">
        <f t="shared" si="2"/>
        <v>-75.3</v>
      </c>
    </row>
    <row r="39" spans="3:13" ht="12" customHeight="1">
      <c r="C39" s="68" t="s">
        <v>297</v>
      </c>
      <c r="D39" s="77"/>
      <c r="E39" s="113">
        <f>SUM(E33:E38)</f>
        <v>138.5</v>
      </c>
      <c r="F39" s="113"/>
      <c r="G39" s="113">
        <f>SUM(G33:G38)</f>
        <v>848.8</v>
      </c>
      <c r="H39" s="113"/>
      <c r="I39" s="113">
        <f>SUM(I33:I38)</f>
        <v>-196.78700000000009</v>
      </c>
      <c r="J39" s="113"/>
      <c r="K39" s="113">
        <f>SUM(K33:K38)</f>
        <v>-4.8</v>
      </c>
      <c r="L39" s="113"/>
      <c r="M39" s="113">
        <f>SUM(M33:M38)</f>
        <v>785.71299999999985</v>
      </c>
    </row>
    <row r="40" spans="3:13" ht="12" customHeight="1">
      <c r="D40" s="11"/>
      <c r="F40" s="11"/>
      <c r="H40" s="11"/>
      <c r="J40" s="11"/>
    </row>
    <row r="41" spans="3:13" ht="12" customHeight="1">
      <c r="D41" s="11"/>
      <c r="F41" s="11"/>
    </row>
    <row r="42" spans="3:13" ht="12" customHeight="1">
      <c r="D42" s="11"/>
    </row>
    <row r="43" spans="3:13" ht="12" customHeight="1">
      <c r="D43" s="11"/>
    </row>
    <row r="44" spans="3:13">
      <c r="D44" s="11"/>
    </row>
    <row r="45" spans="3:13">
      <c r="D45" s="11"/>
    </row>
    <row r="48" spans="3:13" ht="12" customHeight="1"/>
    <row r="49" ht="12" customHeight="1"/>
    <row r="50" ht="12" customHeight="1"/>
    <row r="51" ht="12" customHeight="1"/>
    <row r="52" ht="12" customHeight="1"/>
    <row r="53" ht="12" customHeight="1"/>
  </sheetData>
  <mergeCells count="3">
    <mergeCell ref="C3:M3"/>
    <mergeCell ref="E8:K8"/>
    <mergeCell ref="E29:K29"/>
  </mergeCells>
  <pageMargins left="0.7" right="0.7" top="0.75" bottom="0.75" header="0.3" footer="0.3"/>
  <pageSetup paperSize="9" orientation="portrait" verticalDpi="0" r:id="rId1"/>
  <ignoredErrors>
    <ignoredError sqref="F20 H20 J20 L20:M20" formula="1"/>
    <ignoredError sqref="E20 G20 I20 K2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43"/>
  <sheetViews>
    <sheetView showGridLines="0" tabSelected="1" topLeftCell="A2" zoomScale="110" zoomScaleNormal="110" workbookViewId="0">
      <selection activeCell="C8" sqref="C8"/>
    </sheetView>
  </sheetViews>
  <sheetFormatPr defaultRowHeight="14.4"/>
  <cols>
    <col min="3" max="3" width="70.6640625" customWidth="1"/>
    <col min="4" max="4" width="1.6640625" customWidth="1"/>
    <col min="5" max="5" width="10.6640625" customWidth="1"/>
    <col min="6" max="6" width="1.6640625" customWidth="1"/>
    <col min="7" max="7" width="10.6640625" customWidth="1"/>
    <col min="8" max="8" width="1.6640625" customWidth="1"/>
    <col min="9" max="9" width="10.6640625" customWidth="1"/>
    <col min="10" max="10" width="1.6640625" customWidth="1"/>
    <col min="11" max="11" width="10.6640625" customWidth="1"/>
    <col min="12" max="12" width="1.6640625" customWidth="1"/>
    <col min="13" max="13" width="10.6640625" customWidth="1"/>
  </cols>
  <sheetData>
    <row r="1" spans="1:13" s="8" customFormat="1" ht="12" customHeight="1">
      <c r="A1" s="187"/>
    </row>
    <row r="2" spans="1:13" s="8" customFormat="1" ht="18.75" customHeight="1">
      <c r="A2" s="187"/>
      <c r="C2" s="267" t="s">
        <v>209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" customHeight="1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2" customHeight="1">
      <c r="C4" s="19"/>
      <c r="D4" s="19"/>
      <c r="E4" s="269" t="s">
        <v>11</v>
      </c>
      <c r="F4" s="269"/>
      <c r="G4" s="269"/>
      <c r="H4" s="19"/>
      <c r="I4" s="19"/>
      <c r="J4" s="19" t="s">
        <v>7</v>
      </c>
      <c r="K4" s="19"/>
      <c r="L4" s="19"/>
      <c r="M4" s="5" t="s">
        <v>141</v>
      </c>
    </row>
    <row r="5" spans="1:13" ht="12" customHeight="1">
      <c r="C5" s="19"/>
      <c r="D5" s="21"/>
      <c r="E5" s="270" t="s">
        <v>0</v>
      </c>
      <c r="F5" s="270"/>
      <c r="G5" s="270"/>
      <c r="H5" s="21"/>
      <c r="I5" s="22"/>
      <c r="J5" s="22" t="s">
        <v>0</v>
      </c>
      <c r="K5" s="22"/>
      <c r="L5" s="19"/>
      <c r="M5" s="64" t="s">
        <v>1</v>
      </c>
    </row>
    <row r="6" spans="1:13" ht="12" customHeight="1" thickBot="1">
      <c r="B6" s="8"/>
      <c r="C6" s="23" t="s">
        <v>12</v>
      </c>
      <c r="D6" s="25"/>
      <c r="E6" s="26">
        <v>2019</v>
      </c>
      <c r="F6" s="27"/>
      <c r="G6" s="26">
        <v>2018</v>
      </c>
      <c r="H6" s="25"/>
      <c r="I6" s="26">
        <v>2019</v>
      </c>
      <c r="J6" s="26"/>
      <c r="K6" s="26">
        <v>2018</v>
      </c>
      <c r="L6" s="29"/>
      <c r="M6" s="26">
        <v>2018</v>
      </c>
    </row>
    <row r="7" spans="1:13" ht="12" customHeight="1">
      <c r="B7" s="8"/>
      <c r="C7" s="182" t="s">
        <v>27</v>
      </c>
      <c r="E7" s="112">
        <v>-48.853386999999984</v>
      </c>
      <c r="F7" s="112"/>
      <c r="G7" s="112">
        <v>10.417999999999967</v>
      </c>
      <c r="H7" s="112"/>
      <c r="I7" s="112">
        <v>-114.08565899999998</v>
      </c>
      <c r="J7" s="112"/>
      <c r="K7" s="112">
        <v>-29.187000000000111</v>
      </c>
      <c r="L7" s="112"/>
      <c r="M7" s="112">
        <v>-87.900000000000233</v>
      </c>
    </row>
    <row r="8" spans="1:13" ht="12" customHeight="1">
      <c r="B8" s="8"/>
      <c r="C8" s="183" t="s">
        <v>290</v>
      </c>
      <c r="E8" s="112">
        <v>118</v>
      </c>
      <c r="F8" s="112"/>
      <c r="G8" s="112">
        <v>141.30000000000001</v>
      </c>
      <c r="H8" s="112"/>
      <c r="I8" s="112">
        <v>217.4</v>
      </c>
      <c r="J8" s="112"/>
      <c r="K8" s="112">
        <v>247.20000000000002</v>
      </c>
      <c r="L8" s="112"/>
      <c r="M8" s="112">
        <v>504.8</v>
      </c>
    </row>
    <row r="9" spans="1:13" ht="12" customHeight="1">
      <c r="B9" s="8"/>
      <c r="C9" s="183" t="s">
        <v>190</v>
      </c>
      <c r="E9" s="112">
        <v>10.1</v>
      </c>
      <c r="F9" s="112"/>
      <c r="G9" s="112">
        <v>-0.34</v>
      </c>
      <c r="H9" s="112"/>
      <c r="I9" s="112">
        <v>13.9</v>
      </c>
      <c r="J9" s="112"/>
      <c r="K9" s="112">
        <v>3.16</v>
      </c>
      <c r="L9" s="112"/>
      <c r="M9" s="112">
        <v>18.899999999999999</v>
      </c>
    </row>
    <row r="10" spans="1:13" ht="12" customHeight="1">
      <c r="B10" s="8"/>
      <c r="C10" s="183" t="s">
        <v>23</v>
      </c>
      <c r="E10" s="112">
        <v>16.8</v>
      </c>
      <c r="F10" s="112"/>
      <c r="G10" s="112">
        <v>15.3</v>
      </c>
      <c r="H10" s="112"/>
      <c r="I10" s="112">
        <v>35.1</v>
      </c>
      <c r="J10" s="112"/>
      <c r="K10" s="112">
        <v>31.1</v>
      </c>
      <c r="L10" s="112"/>
      <c r="M10" s="112">
        <v>62</v>
      </c>
    </row>
    <row r="11" spans="1:13" ht="12" customHeight="1">
      <c r="B11" s="8"/>
      <c r="C11" s="183" t="s">
        <v>191</v>
      </c>
      <c r="E11" s="112">
        <v>-1.3</v>
      </c>
      <c r="F11" s="112"/>
      <c r="G11" s="112">
        <v>0</v>
      </c>
      <c r="H11" s="112"/>
      <c r="I11" s="112">
        <v>-1.3</v>
      </c>
      <c r="J11" s="112"/>
      <c r="K11" s="112">
        <v>2.1</v>
      </c>
      <c r="L11" s="112"/>
      <c r="M11" s="112">
        <v>2.4</v>
      </c>
    </row>
    <row r="12" spans="1:13" ht="12" customHeight="1">
      <c r="B12" s="8"/>
      <c r="C12" s="183" t="s">
        <v>192</v>
      </c>
      <c r="E12" s="112">
        <v>-7.6</v>
      </c>
      <c r="F12" s="112"/>
      <c r="G12" s="112">
        <v>-5.8</v>
      </c>
      <c r="H12" s="112"/>
      <c r="I12" s="112">
        <v>-23.6</v>
      </c>
      <c r="J12" s="112"/>
      <c r="K12" s="112">
        <v>-14.100000000000001</v>
      </c>
      <c r="L12" s="112"/>
      <c r="M12" s="112">
        <v>-30</v>
      </c>
    </row>
    <row r="13" spans="1:13" ht="12" customHeight="1">
      <c r="B13" s="8"/>
      <c r="C13" s="183" t="s">
        <v>193</v>
      </c>
      <c r="E13" s="112">
        <v>2</v>
      </c>
      <c r="F13" s="112"/>
      <c r="G13" s="112">
        <v>-2.9</v>
      </c>
      <c r="H13" s="112"/>
      <c r="I13" s="112">
        <v>3.7</v>
      </c>
      <c r="J13" s="112"/>
      <c r="K13" s="112">
        <v>-2.2999999999999998</v>
      </c>
      <c r="L13" s="112"/>
      <c r="M13" s="112">
        <v>-1.2</v>
      </c>
    </row>
    <row r="14" spans="1:13" ht="12" customHeight="1">
      <c r="C14" s="183" t="s">
        <v>194</v>
      </c>
      <c r="E14" s="112">
        <v>-45.8</v>
      </c>
      <c r="F14" s="112"/>
      <c r="G14" s="112">
        <v>68.8</v>
      </c>
      <c r="H14" s="112"/>
      <c r="I14" s="112">
        <v>39.9</v>
      </c>
      <c r="J14" s="112"/>
      <c r="K14" s="112">
        <v>66.599999999999994</v>
      </c>
      <c r="L14" s="112"/>
      <c r="M14" s="112">
        <v>3.8</v>
      </c>
    </row>
    <row r="15" spans="1:13" ht="12" customHeight="1">
      <c r="C15" s="183" t="s">
        <v>195</v>
      </c>
      <c r="E15" s="112">
        <v>19.5</v>
      </c>
      <c r="F15" s="112"/>
      <c r="G15" s="112">
        <v>-83.999999999999986</v>
      </c>
      <c r="H15" s="112"/>
      <c r="I15" s="112">
        <v>3.1</v>
      </c>
      <c r="J15" s="112"/>
      <c r="K15" s="112">
        <v>-60.7</v>
      </c>
      <c r="L15" s="112"/>
      <c r="M15" s="112">
        <v>-12.5</v>
      </c>
    </row>
    <row r="16" spans="1:13" ht="12" customHeight="1">
      <c r="C16" s="183" t="s">
        <v>196</v>
      </c>
      <c r="E16" s="112">
        <v>-3.4</v>
      </c>
      <c r="F16" s="112"/>
      <c r="G16" s="112">
        <v>11</v>
      </c>
      <c r="H16" s="112"/>
      <c r="I16" s="112">
        <v>-14.8</v>
      </c>
      <c r="J16" s="112"/>
      <c r="K16" s="112">
        <v>-6</v>
      </c>
      <c r="L16" s="112"/>
      <c r="M16" s="112">
        <v>-8.4</v>
      </c>
    </row>
    <row r="17" spans="3:13" ht="12" customHeight="1">
      <c r="C17" s="183" t="s">
        <v>197</v>
      </c>
      <c r="E17" s="112">
        <v>49.8</v>
      </c>
      <c r="F17" s="112"/>
      <c r="G17" s="112">
        <v>-31.300000000000011</v>
      </c>
      <c r="H17" s="112"/>
      <c r="I17" s="112">
        <v>67.2</v>
      </c>
      <c r="J17" s="112"/>
      <c r="K17" s="112">
        <v>-45.8</v>
      </c>
      <c r="L17" s="112"/>
      <c r="M17" s="112">
        <v>-3.1</v>
      </c>
    </row>
    <row r="18" spans="3:13" ht="12" customHeight="1">
      <c r="C18" s="183" t="s">
        <v>198</v>
      </c>
      <c r="E18" s="112">
        <v>-1.1000000000000001</v>
      </c>
      <c r="F18" s="112"/>
      <c r="G18" s="112">
        <v>-0.8</v>
      </c>
      <c r="H18" s="112"/>
      <c r="I18" s="112">
        <v>1.1000000000000001</v>
      </c>
      <c r="J18" s="112"/>
      <c r="K18" s="112">
        <v>3</v>
      </c>
      <c r="L18" s="112"/>
      <c r="M18" s="112">
        <v>-2.9</v>
      </c>
    </row>
    <row r="19" spans="3:13" ht="12" customHeight="1">
      <c r="C19" s="184" t="s">
        <v>136</v>
      </c>
      <c r="E19" s="113">
        <v>108.14661300000003</v>
      </c>
      <c r="F19" s="112"/>
      <c r="G19" s="113">
        <v>121.67799999999995</v>
      </c>
      <c r="H19" s="112"/>
      <c r="I19" s="113">
        <v>227.61434100000002</v>
      </c>
      <c r="J19" s="112"/>
      <c r="K19" s="113">
        <v>195.07299999999987</v>
      </c>
      <c r="L19" s="112"/>
      <c r="M19" s="113">
        <v>445.89999999999975</v>
      </c>
    </row>
    <row r="20" spans="3:13" ht="12" customHeight="1">
      <c r="C20" s="183" t="s">
        <v>199</v>
      </c>
      <c r="E20" s="112">
        <v>-65.7</v>
      </c>
      <c r="F20" s="112"/>
      <c r="G20" s="112">
        <v>-81.3</v>
      </c>
      <c r="H20" s="112"/>
      <c r="I20" s="112">
        <v>-127.8</v>
      </c>
      <c r="J20" s="112"/>
      <c r="K20" s="112">
        <v>-135</v>
      </c>
      <c r="L20" s="112"/>
      <c r="M20" s="112">
        <v>-277.10000000000002</v>
      </c>
    </row>
    <row r="21" spans="3:13" ht="12" customHeight="1">
      <c r="C21" s="183" t="s">
        <v>122</v>
      </c>
      <c r="E21" s="112">
        <v>-18.5</v>
      </c>
      <c r="F21" s="112"/>
      <c r="G21" s="112">
        <v>-6.9</v>
      </c>
      <c r="H21" s="112"/>
      <c r="I21" s="112">
        <v>-28.2</v>
      </c>
      <c r="J21" s="112"/>
      <c r="K21" s="112">
        <v>-21</v>
      </c>
      <c r="L21" s="112"/>
      <c r="M21" s="112">
        <v>-48</v>
      </c>
    </row>
    <row r="22" spans="3:13" ht="12" customHeight="1">
      <c r="C22" s="183" t="s">
        <v>200</v>
      </c>
      <c r="E22" s="112">
        <v>-1.5</v>
      </c>
      <c r="F22" s="112"/>
      <c r="G22" s="112">
        <v>-4.8</v>
      </c>
      <c r="H22" s="112"/>
      <c r="I22" s="112">
        <v>-6.8</v>
      </c>
      <c r="J22" s="112"/>
      <c r="K22" s="112">
        <v>-11.899999999999999</v>
      </c>
      <c r="L22" s="112"/>
      <c r="M22" s="112">
        <v>-19.899999999999999</v>
      </c>
    </row>
    <row r="23" spans="3:13" ht="12" customHeight="1">
      <c r="C23" s="183" t="s">
        <v>201</v>
      </c>
      <c r="E23" s="112">
        <v>0</v>
      </c>
      <c r="F23" s="112"/>
      <c r="G23" s="112">
        <v>-2.6</v>
      </c>
      <c r="H23" s="112"/>
      <c r="I23" s="112">
        <v>-0.5</v>
      </c>
      <c r="J23" s="112"/>
      <c r="K23" s="112">
        <v>-2.6</v>
      </c>
      <c r="L23" s="112"/>
      <c r="M23" s="112">
        <v>-6.6</v>
      </c>
    </row>
    <row r="24" spans="3:13" ht="12" customHeight="1">
      <c r="C24" s="73" t="s">
        <v>202</v>
      </c>
      <c r="E24" s="112">
        <v>24.5</v>
      </c>
      <c r="F24" s="112"/>
      <c r="G24" s="112">
        <v>0</v>
      </c>
      <c r="H24" s="112"/>
      <c r="I24" s="112">
        <v>69.099999999999994</v>
      </c>
      <c r="J24" s="112"/>
      <c r="K24" s="112">
        <v>0</v>
      </c>
      <c r="L24" s="112"/>
      <c r="M24" s="112">
        <v>1.5</v>
      </c>
    </row>
    <row r="25" spans="3:13" ht="12" customHeight="1">
      <c r="C25" s="184" t="s">
        <v>203</v>
      </c>
      <c r="E25" s="113">
        <v>-61.2</v>
      </c>
      <c r="F25" s="112"/>
      <c r="G25" s="113">
        <v>-95.6</v>
      </c>
      <c r="H25" s="112"/>
      <c r="I25" s="113">
        <v>-94.200000000000017</v>
      </c>
      <c r="J25" s="112"/>
      <c r="K25" s="113">
        <v>-170.4</v>
      </c>
      <c r="L25" s="112"/>
      <c r="M25" s="113">
        <v>-350.1</v>
      </c>
    </row>
    <row r="26" spans="3:13" ht="12" customHeight="1">
      <c r="C26" s="183" t="s">
        <v>292</v>
      </c>
      <c r="E26" s="112">
        <v>-16.5</v>
      </c>
      <c r="F26" s="112"/>
      <c r="G26" s="112">
        <v>-22.5</v>
      </c>
      <c r="H26" s="112"/>
      <c r="I26" s="112">
        <v>-28.9</v>
      </c>
      <c r="J26" s="112"/>
      <c r="K26" s="112">
        <v>-31.9</v>
      </c>
      <c r="L26" s="112"/>
      <c r="M26" s="112">
        <v>-63.4</v>
      </c>
    </row>
    <row r="27" spans="3:13" ht="12" customHeight="1">
      <c r="C27" s="183" t="s">
        <v>223</v>
      </c>
      <c r="E27" s="112">
        <v>-12.7</v>
      </c>
      <c r="F27" s="112"/>
      <c r="G27" s="112">
        <v>-12.7</v>
      </c>
      <c r="H27" s="112"/>
      <c r="I27" s="112">
        <v>-25.6</v>
      </c>
      <c r="J27" s="112"/>
      <c r="K27" s="112">
        <v>-25.799999999999997</v>
      </c>
      <c r="L27" s="112"/>
      <c r="M27" s="112">
        <v>-80.2</v>
      </c>
    </row>
    <row r="28" spans="3:13" ht="12" customHeight="1">
      <c r="C28" s="183" t="s">
        <v>204</v>
      </c>
      <c r="E28" s="112">
        <v>-60</v>
      </c>
      <c r="F28" s="112"/>
      <c r="G28" s="112">
        <v>-5</v>
      </c>
      <c r="H28" s="112"/>
      <c r="I28" s="112">
        <v>-90</v>
      </c>
      <c r="J28" s="112"/>
      <c r="K28" s="112">
        <v>10</v>
      </c>
      <c r="L28" s="112"/>
      <c r="M28" s="112">
        <v>75</v>
      </c>
    </row>
    <row r="29" spans="3:13" ht="12" customHeight="1">
      <c r="C29" s="183" t="s">
        <v>291</v>
      </c>
      <c r="E29" s="112">
        <v>-11.4</v>
      </c>
      <c r="F29" s="112"/>
      <c r="G29" s="112">
        <v>0</v>
      </c>
      <c r="H29" s="112"/>
      <c r="I29" s="112">
        <v>-22.9</v>
      </c>
      <c r="J29" s="112"/>
      <c r="K29" s="112"/>
      <c r="L29" s="112"/>
      <c r="M29" s="112">
        <v>0</v>
      </c>
    </row>
    <row r="30" spans="3:13" ht="12" customHeight="1">
      <c r="C30" s="183" t="s">
        <v>269</v>
      </c>
      <c r="E30" s="112">
        <v>-3.5</v>
      </c>
      <c r="F30" s="112"/>
      <c r="G30" s="112">
        <v>0</v>
      </c>
      <c r="H30" s="112"/>
      <c r="I30" s="112">
        <v>-7.3</v>
      </c>
      <c r="J30" s="112"/>
      <c r="K30" s="112">
        <v>0</v>
      </c>
      <c r="L30" s="112"/>
      <c r="M30" s="112">
        <v>0</v>
      </c>
    </row>
    <row r="31" spans="3:13" ht="12" customHeight="1">
      <c r="C31" s="184" t="s">
        <v>205</v>
      </c>
      <c r="E31" s="113">
        <v>-104.10000000000001</v>
      </c>
      <c r="F31" s="112"/>
      <c r="G31" s="113">
        <v>-40.1</v>
      </c>
      <c r="H31" s="112"/>
      <c r="I31" s="113">
        <v>-174.70000000000002</v>
      </c>
      <c r="J31" s="112"/>
      <c r="K31" s="113">
        <v>-47.499999999999993</v>
      </c>
      <c r="L31" s="112"/>
      <c r="M31" s="113">
        <v>-68.599999999999994</v>
      </c>
    </row>
    <row r="32" spans="3:13" ht="12" customHeight="1">
      <c r="C32" s="183" t="s">
        <v>206</v>
      </c>
      <c r="E32" s="112">
        <v>-57.153386999999981</v>
      </c>
      <c r="F32" s="112"/>
      <c r="G32" s="112">
        <v>-14.022000000000041</v>
      </c>
      <c r="H32" s="112"/>
      <c r="I32" s="112">
        <v>-41.28565900000001</v>
      </c>
      <c r="J32" s="112"/>
      <c r="K32" s="112">
        <v>-22.827000000000133</v>
      </c>
      <c r="L32" s="112"/>
      <c r="M32" s="112">
        <v>27.199999999999733</v>
      </c>
    </row>
    <row r="33" spans="3:13" ht="12" customHeight="1">
      <c r="C33" s="183" t="s">
        <v>207</v>
      </c>
      <c r="E33" s="112">
        <v>90.4</v>
      </c>
      <c r="F33" s="112"/>
      <c r="G33" s="112">
        <v>38.429000000000002</v>
      </c>
      <c r="H33" s="112"/>
      <c r="I33" s="112">
        <v>74.49999999999973</v>
      </c>
      <c r="J33" s="112"/>
      <c r="K33" s="112">
        <v>47.274000000000001</v>
      </c>
      <c r="L33" s="112"/>
      <c r="M33" s="112">
        <v>47.3</v>
      </c>
    </row>
    <row r="34" spans="3:13" ht="12" customHeight="1" thickBot="1">
      <c r="C34" s="185" t="s">
        <v>208</v>
      </c>
      <c r="E34" s="186">
        <v>33.246613000000025</v>
      </c>
      <c r="F34" s="112"/>
      <c r="G34" s="186">
        <v>24.406999999999961</v>
      </c>
      <c r="H34" s="109"/>
      <c r="I34" s="186">
        <v>33.21434099999972</v>
      </c>
      <c r="J34" s="109"/>
      <c r="K34" s="186">
        <v>24.446999999999868</v>
      </c>
      <c r="L34" s="109"/>
      <c r="M34" s="186">
        <v>74.49999999999973</v>
      </c>
    </row>
    <row r="35" spans="3:13" ht="12" customHeight="1">
      <c r="F35" s="11"/>
      <c r="J35" s="11"/>
    </row>
    <row r="36" spans="3:13" ht="12" customHeight="1">
      <c r="F36" s="11"/>
      <c r="J36" s="11"/>
    </row>
    <row r="37" spans="3:13" ht="12" customHeight="1">
      <c r="F37" s="11"/>
      <c r="J37" s="11"/>
    </row>
    <row r="38" spans="3:13" ht="12" customHeight="1">
      <c r="F38" s="11"/>
      <c r="J38" s="11"/>
    </row>
    <row r="39" spans="3:13" ht="12" customHeight="1">
      <c r="F39" s="11"/>
      <c r="J39" s="11"/>
    </row>
    <row r="40" spans="3:13" ht="12" customHeight="1">
      <c r="F40" s="11"/>
      <c r="J40" s="11"/>
    </row>
    <row r="41" spans="3:13" ht="12" customHeight="1">
      <c r="F41" s="11"/>
      <c r="J41" s="11"/>
    </row>
    <row r="42" spans="3:13" ht="12" customHeight="1">
      <c r="F42" s="11"/>
      <c r="J42" s="11"/>
    </row>
    <row r="43" spans="3:13" ht="12" customHeight="1">
      <c r="J43" s="11"/>
    </row>
  </sheetData>
  <mergeCells count="3">
    <mergeCell ref="E4:G4"/>
    <mergeCell ref="E5:G5"/>
    <mergeCell ref="C2:M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51"/>
  <sheetViews>
    <sheetView showGridLines="0" topLeftCell="A6" workbookViewId="0">
      <selection activeCell="C28" sqref="C28"/>
    </sheetView>
  </sheetViews>
  <sheetFormatPr defaultRowHeight="14.4"/>
  <cols>
    <col min="3" max="3" width="64.6640625" customWidth="1"/>
    <col min="4" max="4" width="1.6640625" customWidth="1"/>
    <col min="5" max="5" width="5.5546875" customWidth="1"/>
    <col min="6" max="6" width="1.6640625" customWidth="1"/>
    <col min="7" max="7" width="10.6640625" customWidth="1"/>
    <col min="8" max="8" width="1.6640625" customWidth="1"/>
    <col min="9" max="9" width="10.6640625" customWidth="1"/>
    <col min="10" max="10" width="1.6640625" customWidth="1"/>
    <col min="11" max="11" width="10.6640625" customWidth="1"/>
    <col min="12" max="12" width="1.6640625" customWidth="1"/>
    <col min="13" max="13" width="10.6640625" customWidth="1"/>
    <col min="14" max="14" width="1.6640625" customWidth="1"/>
    <col min="15" max="15" width="10.6640625" customWidth="1"/>
    <col min="19" max="19" width="9.5546875" bestFit="1" customWidth="1"/>
  </cols>
  <sheetData>
    <row r="1" spans="1:20" ht="12" customHeight="1">
      <c r="Q1" s="172"/>
    </row>
    <row r="2" spans="1:20" ht="12" customHeight="1">
      <c r="Q2" s="172"/>
    </row>
    <row r="3" spans="1:20" ht="12" customHeight="1">
      <c r="Q3" s="172"/>
    </row>
    <row r="4" spans="1:20" ht="18">
      <c r="C4" s="267" t="s">
        <v>10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Q4" s="172"/>
    </row>
    <row r="5" spans="1:20" ht="12" customHeight="1" thickBot="1">
      <c r="C5" s="16"/>
      <c r="D5" s="16"/>
      <c r="E5" s="16"/>
      <c r="F5" s="16"/>
      <c r="G5" s="17"/>
      <c r="H5" s="17"/>
      <c r="I5" s="18"/>
      <c r="J5" s="16"/>
      <c r="K5" s="16"/>
      <c r="L5" s="16"/>
      <c r="M5" s="16"/>
      <c r="N5" s="16"/>
      <c r="O5" s="13"/>
      <c r="Q5" s="172"/>
    </row>
    <row r="6" spans="1:20" ht="12" customHeight="1">
      <c r="C6" s="19"/>
      <c r="D6" s="19"/>
      <c r="E6" s="19"/>
      <c r="F6" s="19"/>
      <c r="G6" s="271" t="s">
        <v>11</v>
      </c>
      <c r="H6" s="271"/>
      <c r="I6" s="271"/>
      <c r="J6" s="19"/>
      <c r="K6" s="20"/>
      <c r="L6" s="19" t="s">
        <v>7</v>
      </c>
      <c r="M6" s="19"/>
      <c r="N6" s="19"/>
      <c r="O6" s="5" t="s">
        <v>141</v>
      </c>
      <c r="Q6" s="172"/>
    </row>
    <row r="7" spans="1:20" ht="12" customHeight="1">
      <c r="C7" s="19"/>
      <c r="D7" s="19"/>
      <c r="E7" s="21"/>
      <c r="F7" s="21"/>
      <c r="G7" s="270" t="s">
        <v>0</v>
      </c>
      <c r="H7" s="270"/>
      <c r="I7" s="270"/>
      <c r="J7" s="21"/>
      <c r="K7" s="22"/>
      <c r="L7" s="22" t="s">
        <v>0</v>
      </c>
      <c r="M7" s="22"/>
      <c r="N7" s="19"/>
      <c r="O7" s="64" t="s">
        <v>1</v>
      </c>
      <c r="Q7" s="172"/>
    </row>
    <row r="8" spans="1:20" ht="12" customHeight="1" thickBot="1">
      <c r="C8" s="23" t="s">
        <v>12</v>
      </c>
      <c r="D8" s="25"/>
      <c r="E8" s="24" t="s">
        <v>13</v>
      </c>
      <c r="F8" s="25"/>
      <c r="G8" s="26">
        <v>2019</v>
      </c>
      <c r="H8" s="27"/>
      <c r="I8" s="26">
        <v>2018</v>
      </c>
      <c r="J8" s="25"/>
      <c r="K8" s="26">
        <v>2019</v>
      </c>
      <c r="L8" s="26"/>
      <c r="M8" s="26">
        <v>2018</v>
      </c>
      <c r="N8" s="29"/>
      <c r="O8" s="26">
        <v>2018</v>
      </c>
      <c r="Q8" s="172"/>
    </row>
    <row r="9" spans="1:20" ht="12" customHeight="1">
      <c r="C9" s="28"/>
      <c r="D9" s="25"/>
      <c r="E9" s="25"/>
      <c r="F9" s="25"/>
      <c r="G9" s="29"/>
      <c r="H9" s="25"/>
      <c r="I9" s="30"/>
      <c r="J9" s="25"/>
      <c r="K9" s="25"/>
      <c r="L9" s="25"/>
      <c r="M9" s="29"/>
      <c r="N9" s="29"/>
      <c r="Q9" s="172"/>
    </row>
    <row r="10" spans="1:20" ht="12" customHeight="1">
      <c r="C10" s="31" t="s">
        <v>14</v>
      </c>
      <c r="D10" s="32"/>
      <c r="E10" s="140">
        <v>2</v>
      </c>
      <c r="F10" s="32"/>
      <c r="G10" s="33">
        <v>192.4</v>
      </c>
      <c r="H10" s="34"/>
      <c r="I10" s="35">
        <v>239.66299999999998</v>
      </c>
      <c r="J10" s="36"/>
      <c r="K10" s="33">
        <v>321.70000000000005</v>
      </c>
      <c r="L10" s="36"/>
      <c r="M10" s="35">
        <v>440.99999999999994</v>
      </c>
      <c r="N10" s="34"/>
      <c r="O10" s="35">
        <v>874.29999999999984</v>
      </c>
      <c r="Q10" s="172"/>
    </row>
    <row r="11" spans="1:20" ht="12" customHeight="1">
      <c r="C11" s="32"/>
      <c r="D11" s="32"/>
      <c r="E11" s="140"/>
      <c r="F11" s="32"/>
      <c r="G11" s="37"/>
      <c r="H11" s="34"/>
      <c r="I11" s="34"/>
      <c r="J11" s="36"/>
      <c r="K11" s="265"/>
      <c r="L11" s="36"/>
      <c r="M11" s="36"/>
      <c r="N11" s="36"/>
      <c r="O11" s="36"/>
      <c r="Q11" s="172"/>
    </row>
    <row r="12" spans="1:20" ht="12" customHeight="1">
      <c r="C12" s="38" t="s">
        <v>15</v>
      </c>
      <c r="D12" s="32"/>
      <c r="E12" s="137">
        <v>3</v>
      </c>
      <c r="F12" s="36"/>
      <c r="G12" s="39">
        <v>-67.8</v>
      </c>
      <c r="H12" s="34"/>
      <c r="I12" s="40">
        <v>-51.600000000000009</v>
      </c>
      <c r="J12" s="36"/>
      <c r="K12" s="39">
        <v>-129.1</v>
      </c>
      <c r="L12" s="36"/>
      <c r="M12" s="39">
        <v>-137.215</v>
      </c>
      <c r="N12" s="39"/>
      <c r="O12" s="39">
        <v>-256</v>
      </c>
      <c r="Q12" s="172"/>
    </row>
    <row r="13" spans="1:20" ht="12" customHeight="1">
      <c r="C13" s="38" t="s">
        <v>16</v>
      </c>
      <c r="D13" s="32"/>
      <c r="E13" s="138">
        <v>3</v>
      </c>
      <c r="F13" s="36"/>
      <c r="G13" s="39">
        <v>-1.9</v>
      </c>
      <c r="H13" s="40"/>
      <c r="I13" s="40">
        <v>-3.0830000000000002</v>
      </c>
      <c r="J13" s="36"/>
      <c r="K13" s="39">
        <v>-4.3</v>
      </c>
      <c r="L13" s="36"/>
      <c r="M13" s="40">
        <v>-6.0269999999999992</v>
      </c>
      <c r="N13" s="40"/>
      <c r="O13" s="40">
        <v>-10.799999999999999</v>
      </c>
      <c r="Q13" s="172"/>
    </row>
    <row r="14" spans="1:20" ht="12" customHeight="1">
      <c r="C14" s="32" t="s">
        <v>17</v>
      </c>
      <c r="D14" s="32"/>
      <c r="E14" s="139">
        <v>3</v>
      </c>
      <c r="F14" s="36"/>
      <c r="G14" s="39">
        <v>-10.7</v>
      </c>
      <c r="H14" s="34"/>
      <c r="I14" s="40">
        <v>-8.6999999999999993</v>
      </c>
      <c r="J14" s="36"/>
      <c r="K14" s="39">
        <v>-22.3</v>
      </c>
      <c r="L14" s="36"/>
      <c r="M14" s="40">
        <v>-25.582999999999998</v>
      </c>
      <c r="N14" s="40"/>
      <c r="O14" s="40">
        <v>-51.8</v>
      </c>
      <c r="Q14" s="172"/>
    </row>
    <row r="15" spans="1:20" ht="12" customHeight="1">
      <c r="A15" s="8"/>
      <c r="C15" s="38" t="s">
        <v>18</v>
      </c>
      <c r="D15" s="38"/>
      <c r="E15" s="138">
        <v>4</v>
      </c>
      <c r="F15" s="36"/>
      <c r="G15" s="40">
        <v>-90.8</v>
      </c>
      <c r="H15" s="40"/>
      <c r="I15" s="40">
        <v>-123.60000000000001</v>
      </c>
      <c r="J15" s="36"/>
      <c r="K15" s="40">
        <v>-156</v>
      </c>
      <c r="L15" s="36"/>
      <c r="M15" s="111">
        <v>-191.9</v>
      </c>
      <c r="N15" s="40"/>
      <c r="O15" s="40">
        <v>-385.3</v>
      </c>
      <c r="Q15" s="172"/>
      <c r="R15" s="2"/>
    </row>
    <row r="16" spans="1:20" ht="12" customHeight="1">
      <c r="A16" s="8"/>
      <c r="C16" s="38" t="s">
        <v>19</v>
      </c>
      <c r="D16" s="38"/>
      <c r="E16" s="138">
        <v>4</v>
      </c>
      <c r="F16" s="36"/>
      <c r="G16" s="40">
        <v>-27.2</v>
      </c>
      <c r="H16" s="40"/>
      <c r="I16" s="40">
        <v>-17.794000000000004</v>
      </c>
      <c r="J16" s="36"/>
      <c r="K16" s="40">
        <v>-61.4</v>
      </c>
      <c r="L16" s="36"/>
      <c r="M16" s="40">
        <v>-56.528000000000006</v>
      </c>
      <c r="N16" s="40"/>
      <c r="O16" s="40">
        <v>-117.50000000000001</v>
      </c>
      <c r="Q16" s="172"/>
      <c r="R16" s="205"/>
      <c r="T16" s="3"/>
    </row>
    <row r="17" spans="1:18" ht="12" customHeight="1">
      <c r="A17" s="8"/>
      <c r="C17" s="38" t="s">
        <v>20</v>
      </c>
      <c r="D17" s="38"/>
      <c r="E17" s="138">
        <v>4</v>
      </c>
      <c r="F17" s="36"/>
      <c r="G17" s="39">
        <v>-1.253387</v>
      </c>
      <c r="H17" s="40"/>
      <c r="I17" s="40">
        <v>-4.351</v>
      </c>
      <c r="J17" s="36"/>
      <c r="K17" s="39">
        <v>1.5143409999999999</v>
      </c>
      <c r="L17" s="36"/>
      <c r="M17" s="40">
        <v>-0.49700000000000077</v>
      </c>
      <c r="N17" s="40"/>
      <c r="O17" s="40">
        <v>-13.499999999999998</v>
      </c>
      <c r="Q17" s="172"/>
      <c r="R17" s="205"/>
    </row>
    <row r="18" spans="1:18" ht="12" customHeight="1">
      <c r="A18" s="8"/>
      <c r="C18" s="41" t="s">
        <v>21</v>
      </c>
      <c r="D18" s="9"/>
      <c r="E18" s="139"/>
      <c r="F18" s="36"/>
      <c r="G18" s="42">
        <f>SUM(G12:G17)</f>
        <v>-199.65338699999998</v>
      </c>
      <c r="H18" s="34"/>
      <c r="I18" s="42">
        <f>SUM(I12:I17)</f>
        <v>-209.12800000000001</v>
      </c>
      <c r="J18" s="36"/>
      <c r="K18" s="42">
        <f>SUM(K12:K17)</f>
        <v>-371.58565900000002</v>
      </c>
      <c r="L18" s="36"/>
      <c r="M18" s="42">
        <f>SUM(M12:M17)</f>
        <v>-417.75000000000006</v>
      </c>
      <c r="N18" s="37"/>
      <c r="O18" s="42">
        <f>SUM(O12:O17)</f>
        <v>-834.90000000000009</v>
      </c>
      <c r="Q18" s="172"/>
    </row>
    <row r="19" spans="1:18" ht="12" customHeight="1">
      <c r="A19" s="8"/>
      <c r="C19" s="32" t="s">
        <v>252</v>
      </c>
      <c r="D19" s="9"/>
      <c r="E19" s="140" t="s">
        <v>6</v>
      </c>
      <c r="F19" s="36"/>
      <c r="G19" s="37">
        <f>+G18+G10</f>
        <v>-7.2533869999999752</v>
      </c>
      <c r="H19" s="34"/>
      <c r="I19" s="37">
        <v>30.534999999999968</v>
      </c>
      <c r="J19" s="36"/>
      <c r="K19" s="37">
        <f>+K18+K10</f>
        <v>-49.885658999999976</v>
      </c>
      <c r="L19" s="36"/>
      <c r="M19" s="37">
        <f>+M18+M10</f>
        <v>23.249999999999886</v>
      </c>
      <c r="N19" s="37"/>
      <c r="O19" s="37">
        <v>39.39999999999975</v>
      </c>
      <c r="Q19" s="172"/>
    </row>
    <row r="20" spans="1:18" ht="12" customHeight="1">
      <c r="A20" s="8"/>
      <c r="C20" s="36" t="s">
        <v>22</v>
      </c>
      <c r="D20" s="36"/>
      <c r="E20" s="140">
        <v>5</v>
      </c>
      <c r="F20" s="36"/>
      <c r="G20" s="37">
        <v>-10.1</v>
      </c>
      <c r="H20" s="34"/>
      <c r="I20" s="34">
        <v>0.34</v>
      </c>
      <c r="J20" s="36"/>
      <c r="K20" s="37">
        <v>-13.9</v>
      </c>
      <c r="L20" s="36"/>
      <c r="M20" s="34">
        <v>-3.2090000000000001</v>
      </c>
      <c r="N20" s="34"/>
      <c r="O20" s="34">
        <v>-18.899999999999999</v>
      </c>
      <c r="Q20" s="172"/>
    </row>
    <row r="21" spans="1:18" ht="12" customHeight="1">
      <c r="A21" s="8"/>
      <c r="C21" s="32" t="s">
        <v>23</v>
      </c>
      <c r="D21" s="36"/>
      <c r="E21" s="140">
        <v>6</v>
      </c>
      <c r="F21" s="36"/>
      <c r="G21" s="37">
        <v>-16.8</v>
      </c>
      <c r="H21" s="34"/>
      <c r="I21" s="34">
        <v>-15.327</v>
      </c>
      <c r="J21" s="36"/>
      <c r="K21" s="37">
        <v>-35.1</v>
      </c>
      <c r="L21" s="36"/>
      <c r="M21" s="34">
        <v>-31.083999999999996</v>
      </c>
      <c r="N21" s="34"/>
      <c r="O21" s="34">
        <v>-61.999999999999993</v>
      </c>
      <c r="Q21" s="172"/>
    </row>
    <row r="22" spans="1:18" ht="12" customHeight="1">
      <c r="A22" s="8"/>
      <c r="C22" s="31" t="s">
        <v>24</v>
      </c>
      <c r="D22" s="36"/>
      <c r="E22" s="140">
        <v>7</v>
      </c>
      <c r="F22" s="36"/>
      <c r="G22" s="33">
        <v>-4.9000000000000004</v>
      </c>
      <c r="H22" s="34"/>
      <c r="I22" s="35">
        <v>-0.73</v>
      </c>
      <c r="J22" s="36"/>
      <c r="K22" s="33">
        <v>-4.8</v>
      </c>
      <c r="L22" s="36"/>
      <c r="M22" s="35">
        <v>-3.7440000000000002</v>
      </c>
      <c r="N22" s="34"/>
      <c r="O22" s="35">
        <v>-6.4</v>
      </c>
      <c r="Q22" s="172"/>
    </row>
    <row r="23" spans="1:18" ht="12" customHeight="1">
      <c r="A23" s="8"/>
      <c r="C23" s="38" t="s">
        <v>253</v>
      </c>
      <c r="D23" s="9"/>
      <c r="E23" s="139"/>
      <c r="F23" s="36"/>
      <c r="G23" s="39">
        <f>SUM(G19:G22)</f>
        <v>-39.053386999999979</v>
      </c>
      <c r="H23" s="34"/>
      <c r="I23" s="39">
        <f>SUM(I19:I22)</f>
        <v>14.817999999999968</v>
      </c>
      <c r="J23" s="36"/>
      <c r="K23" s="39">
        <f>SUM(K19:K22)</f>
        <v>-103.68565899999997</v>
      </c>
      <c r="L23" s="36"/>
      <c r="M23" s="39">
        <v>-14.68700000000011</v>
      </c>
      <c r="N23" s="39"/>
      <c r="O23" s="39">
        <f>SUM(O19:O22)</f>
        <v>-47.90000000000024</v>
      </c>
      <c r="Q23" s="172"/>
    </row>
    <row r="24" spans="1:18" ht="12" customHeight="1">
      <c r="A24" s="8"/>
      <c r="C24" s="31" t="s">
        <v>26</v>
      </c>
      <c r="D24" s="36"/>
      <c r="E24" s="139">
        <v>8</v>
      </c>
      <c r="F24" s="36"/>
      <c r="G24" s="39">
        <v>-9.8000000000000007</v>
      </c>
      <c r="H24" s="34"/>
      <c r="I24" s="40">
        <v>-4.4000000000000004</v>
      </c>
      <c r="J24" s="36"/>
      <c r="K24" s="39">
        <v>-10.4</v>
      </c>
      <c r="L24" s="36"/>
      <c r="M24" s="34">
        <v>-14.5</v>
      </c>
      <c r="N24" s="34"/>
      <c r="O24" s="34">
        <v>-40</v>
      </c>
      <c r="Q24" s="172"/>
    </row>
    <row r="25" spans="1:18" ht="12" customHeight="1" thickBot="1">
      <c r="A25" s="8"/>
      <c r="C25" s="44" t="s">
        <v>27</v>
      </c>
      <c r="D25" s="9"/>
      <c r="E25" s="141"/>
      <c r="F25" s="49"/>
      <c r="G25" s="46">
        <f>SUM(G23:G24)</f>
        <v>-48.853386999999984</v>
      </c>
      <c r="H25" s="47"/>
      <c r="I25" s="46">
        <f>SUM(I23:I24)</f>
        <v>10.417999999999967</v>
      </c>
      <c r="J25" s="49"/>
      <c r="K25" s="48">
        <f>SUM(K23:K24)</f>
        <v>-114.08565899999998</v>
      </c>
      <c r="L25" s="49"/>
      <c r="M25" s="46">
        <f>SUM(M23:M24)</f>
        <v>-29.187000000000111</v>
      </c>
      <c r="N25" s="153"/>
      <c r="O25" s="46">
        <f>SUM(O23:O24)</f>
        <v>-87.900000000000233</v>
      </c>
      <c r="Q25" s="172"/>
    </row>
    <row r="26" spans="1:18" ht="12" customHeight="1">
      <c r="A26" s="8"/>
      <c r="C26" s="45"/>
      <c r="D26" s="49"/>
      <c r="E26" s="141"/>
      <c r="F26" s="49"/>
      <c r="G26" s="50"/>
      <c r="H26" s="47"/>
      <c r="I26" s="47"/>
      <c r="J26" s="49"/>
      <c r="K26" s="49"/>
      <c r="L26" s="49"/>
      <c r="M26" s="49"/>
      <c r="N26" s="49"/>
      <c r="O26" s="49"/>
      <c r="Q26" s="172"/>
    </row>
    <row r="27" spans="1:18" ht="12" customHeight="1">
      <c r="A27" s="8"/>
      <c r="C27" s="51" t="s">
        <v>28</v>
      </c>
      <c r="D27" s="36"/>
      <c r="E27" s="138"/>
      <c r="F27" s="36"/>
      <c r="G27" s="39"/>
      <c r="H27" s="40"/>
      <c r="I27" s="40"/>
      <c r="J27" s="36"/>
      <c r="K27" s="36"/>
      <c r="L27" s="36"/>
      <c r="M27" s="36"/>
      <c r="N27" s="36"/>
      <c r="O27" s="36"/>
      <c r="Q27" s="172"/>
    </row>
    <row r="28" spans="1:18" ht="12" customHeight="1">
      <c r="A28" s="8"/>
      <c r="C28" s="38" t="s">
        <v>29</v>
      </c>
      <c r="D28" s="9"/>
      <c r="E28" s="138">
        <v>13</v>
      </c>
      <c r="F28" s="36"/>
      <c r="G28" s="39">
        <f>+Notes!H239</f>
        <v>3</v>
      </c>
      <c r="H28" s="40"/>
      <c r="I28" s="39">
        <f>+Notes!I239</f>
        <v>13.100000000000001</v>
      </c>
      <c r="J28" s="36"/>
      <c r="K28" s="39">
        <f>+Notes!K239</f>
        <v>-4.0999999999999996</v>
      </c>
      <c r="L28" s="36"/>
      <c r="M28" s="40">
        <f>+Notes!L239</f>
        <v>13.3</v>
      </c>
      <c r="N28" s="40"/>
      <c r="O28" s="40">
        <f>+Notes!N239</f>
        <v>11.6</v>
      </c>
      <c r="Q28" s="172"/>
    </row>
    <row r="29" spans="1:18" ht="12" customHeight="1">
      <c r="A29" s="8"/>
      <c r="C29" s="38" t="s">
        <v>30</v>
      </c>
      <c r="D29" s="9"/>
      <c r="E29" s="138">
        <v>13</v>
      </c>
      <c r="F29" s="36"/>
      <c r="G29" s="39">
        <f>+Notes!H242</f>
        <v>-0.6</v>
      </c>
      <c r="H29" s="40"/>
      <c r="I29" s="40">
        <f>+Notes!I242</f>
        <v>-2.2000000000000002</v>
      </c>
      <c r="J29" s="36"/>
      <c r="K29" s="39">
        <f>+Notes!K242</f>
        <v>2</v>
      </c>
      <c r="L29" s="36"/>
      <c r="M29" s="40">
        <f>+Notes!L242</f>
        <v>0</v>
      </c>
      <c r="N29" s="40"/>
      <c r="O29" s="40">
        <f>+Notes!N242</f>
        <v>-4.8000000000000007</v>
      </c>
      <c r="Q29" s="172"/>
    </row>
    <row r="30" spans="1:18" ht="12" customHeight="1">
      <c r="A30" s="8"/>
      <c r="C30" s="52" t="s">
        <v>219</v>
      </c>
      <c r="D30" s="36"/>
      <c r="E30" s="138"/>
      <c r="F30" s="36"/>
      <c r="G30" s="42">
        <f>SUM(G28:G29)</f>
        <v>2.4</v>
      </c>
      <c r="H30" s="40"/>
      <c r="I30" s="42">
        <f>SUM(I28:I29)</f>
        <v>10.900000000000002</v>
      </c>
      <c r="J30" s="36"/>
      <c r="K30" s="42">
        <f>SUM(K28:K29)</f>
        <v>-2.0999999999999996</v>
      </c>
      <c r="L30" s="36"/>
      <c r="M30" s="42">
        <f>SUM(M28:M29)</f>
        <v>13.3</v>
      </c>
      <c r="N30" s="37"/>
      <c r="O30" s="42">
        <f>SUM(O28:O29)</f>
        <v>6.7999999999999989</v>
      </c>
      <c r="Q30" s="172"/>
    </row>
    <row r="31" spans="1:18" ht="12" customHeight="1" thickBot="1">
      <c r="A31" s="8"/>
      <c r="C31" s="44" t="s">
        <v>220</v>
      </c>
      <c r="D31" s="49"/>
      <c r="E31" s="141"/>
      <c r="F31" s="49"/>
      <c r="G31" s="46">
        <f>+G30+G25</f>
        <v>-46.453386999999985</v>
      </c>
      <c r="H31" s="47"/>
      <c r="I31" s="46">
        <f>+I30+I25</f>
        <v>21.317999999999969</v>
      </c>
      <c r="J31" s="49"/>
      <c r="K31" s="46">
        <f>+K30+K25</f>
        <v>-116.18565899999997</v>
      </c>
      <c r="L31" s="49"/>
      <c r="M31" s="46">
        <f>+M30+M25</f>
        <v>-15.887000000000111</v>
      </c>
      <c r="N31" s="153"/>
      <c r="O31" s="46">
        <f>+O30+O25</f>
        <v>-81.100000000000236</v>
      </c>
      <c r="Q31" s="172"/>
    </row>
    <row r="32" spans="1:18" ht="12" customHeight="1">
      <c r="A32" s="8"/>
      <c r="C32" s="53"/>
      <c r="D32" s="54"/>
      <c r="E32" s="142"/>
      <c r="F32" s="54"/>
      <c r="G32" s="55"/>
      <c r="H32" s="56"/>
      <c r="I32" s="57"/>
      <c r="J32" s="54"/>
      <c r="K32" s="54"/>
      <c r="L32" s="54"/>
      <c r="M32" s="54"/>
      <c r="N32" s="54"/>
      <c r="O32" s="54"/>
      <c r="Q32" s="172"/>
    </row>
    <row r="33" spans="1:17" ht="12" customHeight="1">
      <c r="A33" s="8"/>
      <c r="C33" s="51" t="s">
        <v>31</v>
      </c>
      <c r="D33" s="58"/>
      <c r="E33" s="142"/>
      <c r="F33" s="54"/>
      <c r="G33" s="55"/>
      <c r="H33" s="56"/>
      <c r="I33" s="57"/>
      <c r="J33" s="54"/>
      <c r="K33" s="54"/>
      <c r="L33" s="54"/>
      <c r="M33" s="54"/>
      <c r="N33" s="54"/>
      <c r="O33" s="54"/>
      <c r="Q33" s="172"/>
    </row>
    <row r="34" spans="1:17" ht="12" customHeight="1">
      <c r="A34" s="8"/>
      <c r="C34" s="38" t="s">
        <v>32</v>
      </c>
      <c r="D34" s="9"/>
      <c r="E34" s="138">
        <v>12</v>
      </c>
      <c r="F34" s="54"/>
      <c r="G34" s="250">
        <v>-0.14369887709834162</v>
      </c>
      <c r="H34" s="251"/>
      <c r="I34" s="250">
        <v>3.0540416092619316E-2</v>
      </c>
      <c r="J34" s="252" t="s">
        <v>6</v>
      </c>
      <c r="K34" s="250">
        <v>-0.33556644647877715</v>
      </c>
      <c r="L34" s="252"/>
      <c r="M34" s="250">
        <v>-8.5538758869799891E-2</v>
      </c>
      <c r="N34" s="251"/>
      <c r="O34" s="250">
        <v>-0.25776575947449498</v>
      </c>
      <c r="Q34" s="172"/>
    </row>
    <row r="35" spans="1:17" ht="12" customHeight="1">
      <c r="A35" s="8"/>
      <c r="G35" s="191"/>
      <c r="Q35" s="172"/>
    </row>
    <row r="36" spans="1:17" ht="12" customHeight="1">
      <c r="A36" s="8"/>
      <c r="Q36" s="172"/>
    </row>
    <row r="37" spans="1:17" ht="12" customHeight="1">
      <c r="A37" s="8"/>
      <c r="Q37" s="172"/>
    </row>
    <row r="38" spans="1:17" ht="12" customHeight="1">
      <c r="Q38" s="172"/>
    </row>
    <row r="39" spans="1:17" ht="12" customHeight="1">
      <c r="Q39" s="172"/>
    </row>
    <row r="40" spans="1:17" ht="12" customHeight="1">
      <c r="Q40" s="172"/>
    </row>
    <row r="41" spans="1:17" ht="12" customHeight="1">
      <c r="C41" s="3"/>
      <c r="Q41" s="172"/>
    </row>
    <row r="42" spans="1:17">
      <c r="C42" s="3"/>
      <c r="Q42" s="172"/>
    </row>
    <row r="43" spans="1:17">
      <c r="C43" s="205"/>
      <c r="Q43" s="172"/>
    </row>
    <row r="44" spans="1:17">
      <c r="Q44" s="172"/>
    </row>
    <row r="45" spans="1:17">
      <c r="Q45" s="172"/>
    </row>
    <row r="46" spans="1:17">
      <c r="Q46" s="172"/>
    </row>
    <row r="47" spans="1:17">
      <c r="Q47" s="172"/>
    </row>
    <row r="48" spans="1:17">
      <c r="Q48" s="172"/>
    </row>
    <row r="49" spans="17:17">
      <c r="Q49" s="172"/>
    </row>
    <row r="50" spans="17:17">
      <c r="Q50" s="172"/>
    </row>
    <row r="51" spans="17:17">
      <c r="Q51" s="172"/>
    </row>
  </sheetData>
  <mergeCells count="3">
    <mergeCell ref="G6:I6"/>
    <mergeCell ref="G7:I7"/>
    <mergeCell ref="C4:O4"/>
  </mergeCells>
  <pageMargins left="0.7" right="0.7" top="0.75" bottom="0.75" header="0.3" footer="0.3"/>
  <pageSetup paperSize="9" orientation="portrait" verticalDpi="0" r:id="rId1"/>
  <ignoredErrors>
    <ignoredError sqref="M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1:R73"/>
  <sheetViews>
    <sheetView showGridLines="0" topLeftCell="A7" zoomScale="110" zoomScaleNormal="110" workbookViewId="0">
      <selection activeCell="I32" sqref="I32"/>
    </sheetView>
  </sheetViews>
  <sheetFormatPr defaultColWidth="8.6640625" defaultRowHeight="13.8"/>
  <cols>
    <col min="1" max="2" width="8.6640625" style="5"/>
    <col min="3" max="3" width="63.6640625" style="5" customWidth="1"/>
    <col min="4" max="4" width="1.5546875" style="5" customWidth="1"/>
    <col min="5" max="5" width="6.5546875" style="5" customWidth="1"/>
    <col min="6" max="6" width="1.5546875" style="5" customWidth="1"/>
    <col min="7" max="7" width="10.5546875" style="5" customWidth="1"/>
    <col min="8" max="8" width="1.5546875" style="5" customWidth="1"/>
    <col min="9" max="9" width="10.5546875" style="5" customWidth="1"/>
    <col min="10" max="10" width="1.5546875" style="5" customWidth="1"/>
    <col min="11" max="11" width="10.5546875" style="5" customWidth="1"/>
    <col min="12" max="12" width="1.5546875" style="5" customWidth="1"/>
    <col min="13" max="13" width="10.5546875" style="5" customWidth="1"/>
    <col min="14" max="14" width="1.6640625" style="5" customWidth="1"/>
    <col min="15" max="15" width="10.88671875" style="5" customWidth="1"/>
    <col min="16" max="17" width="8.6640625" style="5"/>
    <col min="18" max="18" width="12.44140625" style="5" bestFit="1" customWidth="1"/>
    <col min="19" max="16384" width="8.6640625" style="5"/>
  </cols>
  <sheetData>
    <row r="1" spans="3:18" ht="11.1" customHeight="1"/>
    <row r="2" spans="3:18" ht="11.1" customHeight="1"/>
    <row r="3" spans="3:18" ht="11.1" customHeight="1">
      <c r="R3" s="193"/>
    </row>
    <row r="4" spans="3:18" ht="11.1" customHeight="1"/>
    <row r="5" spans="3:18" ht="12" customHeight="1"/>
    <row r="6" spans="3:18" ht="12" customHeight="1"/>
    <row r="7" spans="3:18" ht="12" customHeight="1" thickBot="1">
      <c r="C7" s="149" t="s">
        <v>140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60"/>
      <c r="O7" s="60"/>
    </row>
    <row r="8" spans="3:18" ht="12" customHeight="1">
      <c r="C8" s="127"/>
      <c r="D8" s="127"/>
      <c r="E8" s="127"/>
      <c r="F8" s="127"/>
      <c r="G8" s="272" t="s">
        <v>11</v>
      </c>
      <c r="H8" s="272"/>
      <c r="I8" s="272"/>
      <c r="K8" s="272" t="s">
        <v>7</v>
      </c>
      <c r="L8" s="272"/>
      <c r="M8" s="272"/>
      <c r="N8" s="135"/>
      <c r="O8" s="5" t="s">
        <v>141</v>
      </c>
    </row>
    <row r="9" spans="3:18" ht="12" customHeight="1">
      <c r="C9" s="127"/>
      <c r="D9" s="127"/>
      <c r="E9" s="127"/>
      <c r="F9" s="127"/>
      <c r="G9" s="273" t="s">
        <v>0</v>
      </c>
      <c r="H9" s="273"/>
      <c r="I9" s="273"/>
      <c r="K9" s="273" t="s">
        <v>0</v>
      </c>
      <c r="L9" s="273"/>
      <c r="M9" s="273"/>
      <c r="N9" s="135"/>
      <c r="O9" s="64" t="s">
        <v>1</v>
      </c>
    </row>
    <row r="10" spans="3:18" ht="12" customHeight="1">
      <c r="C10" s="160" t="s">
        <v>142</v>
      </c>
      <c r="D10" s="150"/>
      <c r="E10" s="150"/>
      <c r="F10" s="127"/>
      <c r="G10" s="70">
        <v>2019</v>
      </c>
      <c r="H10" s="71"/>
      <c r="I10" s="72">
        <v>2018</v>
      </c>
      <c r="K10" s="61">
        <v>2019</v>
      </c>
      <c r="L10" s="61"/>
      <c r="M10" s="61">
        <v>2018</v>
      </c>
      <c r="N10" s="69"/>
      <c r="O10" s="61">
        <v>2018</v>
      </c>
    </row>
    <row r="11" spans="3:18" ht="12" customHeight="1">
      <c r="C11" s="151" t="s">
        <v>6</v>
      </c>
      <c r="D11" s="73"/>
      <c r="E11" s="73"/>
      <c r="F11" s="65"/>
      <c r="G11" s="65"/>
      <c r="H11" s="121"/>
      <c r="I11" s="121"/>
      <c r="J11" s="121"/>
      <c r="K11" s="121"/>
      <c r="L11" s="121"/>
      <c r="M11" s="121"/>
      <c r="N11" s="122"/>
      <c r="O11" s="121"/>
    </row>
    <row r="12" spans="3:18" ht="12" customHeight="1">
      <c r="C12" s="77" t="s">
        <v>143</v>
      </c>
      <c r="E12" s="65"/>
      <c r="F12" s="65"/>
      <c r="G12" s="161"/>
      <c r="H12" s="121"/>
      <c r="I12" s="122"/>
      <c r="J12" s="121"/>
      <c r="K12" s="65"/>
      <c r="L12" s="121"/>
      <c r="M12" s="127"/>
      <c r="N12" s="127"/>
      <c r="O12" s="66"/>
    </row>
    <row r="13" spans="3:18" ht="12" customHeight="1">
      <c r="C13" s="65" t="s">
        <v>144</v>
      </c>
      <c r="E13" s="65"/>
      <c r="F13" s="65"/>
      <c r="G13" s="66">
        <v>215.59999999999997</v>
      </c>
      <c r="H13" s="66"/>
      <c r="I13" s="66">
        <f>+'Note 1 table'!F8</f>
        <v>199.4</v>
      </c>
      <c r="J13" s="66"/>
      <c r="K13" s="66">
        <v>357.5</v>
      </c>
      <c r="L13" s="66"/>
      <c r="M13" s="66">
        <f>+'Note 1 table'!F23</f>
        <v>397.19999999999993</v>
      </c>
      <c r="N13" s="66"/>
      <c r="O13" s="66">
        <f>+'Note 1 table'!F37</f>
        <v>834.5</v>
      </c>
    </row>
    <row r="14" spans="3:18" ht="12" customHeight="1">
      <c r="C14" s="65" t="s">
        <v>145</v>
      </c>
      <c r="E14" s="65"/>
      <c r="F14" s="65"/>
      <c r="G14" s="66">
        <f>SUM('Note 1 table'!E8:E12)</f>
        <v>135.19999999999996</v>
      </c>
      <c r="H14" s="66"/>
      <c r="I14" s="66">
        <f>SUM('Note 1 table'!F8:F12)</f>
        <v>136.01700000000002</v>
      </c>
      <c r="J14" s="66"/>
      <c r="K14" s="66">
        <f>SUM('Note 1 table'!E23:E27)</f>
        <v>201.79999999999998</v>
      </c>
      <c r="L14" s="66"/>
      <c r="M14" s="66">
        <f>SUM('Note 1 table'!F23:F27)</f>
        <v>228.37499999999991</v>
      </c>
      <c r="N14" s="66"/>
      <c r="O14" s="66">
        <f>SUM('Note 1 table'!F37:F41)</f>
        <v>515.90000000000009</v>
      </c>
    </row>
    <row r="15" spans="3:18" ht="12" customHeight="1">
      <c r="C15" s="65" t="s">
        <v>33</v>
      </c>
      <c r="E15" s="65"/>
      <c r="F15" s="65"/>
      <c r="G15" s="66">
        <f>+'Note 1 table'!E15</f>
        <v>17.69999999999995</v>
      </c>
      <c r="H15" s="66"/>
      <c r="I15" s="66">
        <f>+'Note 1 table'!F15</f>
        <v>13.611000000000026</v>
      </c>
      <c r="J15" s="66"/>
      <c r="K15" s="66">
        <f>+'Note 1 table'!E30</f>
        <v>-11.70000000000001</v>
      </c>
      <c r="L15" s="66"/>
      <c r="M15" s="66">
        <f>+'Note 1 table'!F30</f>
        <v>-9.0650000000000688</v>
      </c>
      <c r="N15" s="66"/>
      <c r="O15" s="66">
        <f>+'Note 1 table'!F44</f>
        <v>36.300000000000068</v>
      </c>
    </row>
    <row r="16" spans="3:18" ht="12" customHeight="1">
      <c r="C16" s="65"/>
      <c r="E16" s="65"/>
      <c r="F16" s="65"/>
      <c r="G16" s="66"/>
      <c r="H16" s="66"/>
      <c r="I16" s="66"/>
      <c r="J16" s="66"/>
      <c r="K16" s="66"/>
      <c r="L16" s="66"/>
      <c r="M16" s="66"/>
      <c r="N16" s="66"/>
      <c r="O16" s="66"/>
    </row>
    <row r="17" spans="3:16" ht="12" customHeight="1">
      <c r="C17" s="77" t="s">
        <v>229</v>
      </c>
      <c r="E17" s="65"/>
      <c r="F17" s="65"/>
      <c r="G17" s="66"/>
      <c r="H17" s="66"/>
      <c r="I17" s="66"/>
      <c r="J17" s="66"/>
      <c r="K17" s="66"/>
      <c r="L17" s="66"/>
      <c r="M17" s="66"/>
      <c r="N17" s="66"/>
      <c r="O17" s="66"/>
    </row>
    <row r="18" spans="3:16" ht="12" customHeight="1">
      <c r="C18" s="73" t="s">
        <v>2</v>
      </c>
      <c r="E18" s="65"/>
      <c r="F18" s="65"/>
      <c r="G18" s="66">
        <v>192.4</v>
      </c>
      <c r="H18" s="66"/>
      <c r="I18" s="66">
        <f>+'IS and OCI'!I10</f>
        <v>239.66299999999998</v>
      </c>
      <c r="J18" s="66"/>
      <c r="K18" s="66">
        <v>321.70000000000005</v>
      </c>
      <c r="L18" s="66"/>
      <c r="M18" s="66">
        <f>+'IS and OCI'!M10</f>
        <v>440.99999999999994</v>
      </c>
      <c r="N18" s="66"/>
      <c r="O18" s="66">
        <f>+'IS and OCI'!O10</f>
        <v>874.29999999999984</v>
      </c>
    </row>
    <row r="19" spans="3:16" ht="12" customHeight="1">
      <c r="C19" s="65" t="s">
        <v>146</v>
      </c>
      <c r="E19" s="65"/>
      <c r="F19" s="65"/>
      <c r="G19" s="66">
        <f>+'IS and OCI'!G19</f>
        <v>-7.2533869999999752</v>
      </c>
      <c r="H19" s="66"/>
      <c r="I19" s="66">
        <f>+'IS and OCI'!I19</f>
        <v>30.534999999999968</v>
      </c>
      <c r="J19" s="66"/>
      <c r="K19" s="66">
        <f>+'IS and OCI'!K19</f>
        <v>-49.885658999999976</v>
      </c>
      <c r="L19" s="66"/>
      <c r="M19" s="66">
        <f>+'IS and OCI'!M19</f>
        <v>23.249999999999886</v>
      </c>
      <c r="N19" s="66"/>
      <c r="O19" s="66">
        <f>+'IS and OCI'!O19</f>
        <v>39.39999999999975</v>
      </c>
    </row>
    <row r="20" spans="3:16" ht="12" customHeight="1">
      <c r="C20" s="65" t="s">
        <v>134</v>
      </c>
      <c r="E20" s="65"/>
      <c r="F20" s="65"/>
      <c r="G20" s="66">
        <f>+SUM('IS and OCI'!G20:G22)</f>
        <v>-31.799999999999997</v>
      </c>
      <c r="H20" s="66"/>
      <c r="I20" s="66">
        <f>SUM('IS and OCI'!I20:I22)</f>
        <v>-15.717000000000001</v>
      </c>
      <c r="J20" s="66"/>
      <c r="K20" s="66">
        <f>+SUM('IS and OCI'!K20:K22)</f>
        <v>-53.8</v>
      </c>
      <c r="L20" s="66"/>
      <c r="M20" s="66">
        <f>SUM('IS and OCI'!M20:M22)</f>
        <v>-38.036999999999999</v>
      </c>
      <c r="N20" s="66"/>
      <c r="O20" s="66">
        <f>SUM('IS and OCI'!O20:O22)</f>
        <v>-87.3</v>
      </c>
    </row>
    <row r="21" spans="3:16" ht="12" customHeight="1">
      <c r="C21" s="65" t="s">
        <v>25</v>
      </c>
      <c r="E21" s="65"/>
      <c r="F21" s="65"/>
      <c r="G21" s="66">
        <f>+'IS and OCI'!G23</f>
        <v>-39.053386999999979</v>
      </c>
      <c r="H21" s="66"/>
      <c r="I21" s="66">
        <f>+'IS and OCI'!I23</f>
        <v>14.817999999999968</v>
      </c>
      <c r="J21" s="66"/>
      <c r="K21" s="66">
        <f>+'IS and OCI'!K23</f>
        <v>-103.68565899999997</v>
      </c>
      <c r="L21" s="66"/>
      <c r="M21" s="66">
        <f>+'IS and OCI'!M23</f>
        <v>-14.68700000000011</v>
      </c>
      <c r="N21" s="66"/>
      <c r="O21" s="66">
        <f>+'IS and OCI'!O23</f>
        <v>-47.90000000000024</v>
      </c>
    </row>
    <row r="22" spans="3:16" ht="12" customHeight="1">
      <c r="C22" s="65" t="s">
        <v>147</v>
      </c>
      <c r="E22" s="65"/>
      <c r="F22" s="65"/>
      <c r="G22" s="66">
        <f>+'IS and OCI'!G24</f>
        <v>-9.8000000000000007</v>
      </c>
      <c r="H22" s="66"/>
      <c r="I22" s="66">
        <f>+'IS and OCI'!I24</f>
        <v>-4.4000000000000004</v>
      </c>
      <c r="J22" s="66"/>
      <c r="K22" s="66">
        <f>+'IS and OCI'!K24</f>
        <v>-10.4</v>
      </c>
      <c r="L22" s="66"/>
      <c r="M22" s="66">
        <f>+'IS and OCI'!M24</f>
        <v>-14.5</v>
      </c>
      <c r="N22" s="66"/>
      <c r="O22" s="66">
        <f>+'IS and OCI'!O24</f>
        <v>-40</v>
      </c>
    </row>
    <row r="23" spans="3:16" ht="12" customHeight="1">
      <c r="C23" s="65" t="s">
        <v>135</v>
      </c>
      <c r="E23" s="65"/>
      <c r="F23" s="65"/>
      <c r="G23" s="66">
        <f>+'IS and OCI'!G25</f>
        <v>-48.853386999999984</v>
      </c>
      <c r="H23" s="66"/>
      <c r="I23" s="66">
        <f>+'IS and OCI'!I25</f>
        <v>10.417999999999967</v>
      </c>
      <c r="J23" s="66"/>
      <c r="K23" s="66">
        <f>+'IS and OCI'!K25</f>
        <v>-114.08565899999998</v>
      </c>
      <c r="L23" s="66"/>
      <c r="M23" s="66">
        <f>+'IS and OCI'!M25</f>
        <v>-29.187000000000111</v>
      </c>
      <c r="N23" s="66"/>
      <c r="O23" s="66">
        <f>+'IS and OCI'!O25</f>
        <v>-87.900000000000233</v>
      </c>
    </row>
    <row r="24" spans="3:16" ht="12" customHeight="1">
      <c r="C24" s="65" t="s">
        <v>137</v>
      </c>
      <c r="E24" s="65"/>
      <c r="F24" s="65"/>
      <c r="G24" s="152">
        <f>+'IS and OCI'!G34</f>
        <v>-0.14369887709834162</v>
      </c>
      <c r="H24" s="152"/>
      <c r="I24" s="152">
        <f>+'IS and OCI'!I34</f>
        <v>3.0540416092619316E-2</v>
      </c>
      <c r="J24" s="152"/>
      <c r="K24" s="152">
        <f>+'IS and OCI'!K34</f>
        <v>-0.33556644647877715</v>
      </c>
      <c r="L24" s="152"/>
      <c r="M24" s="152">
        <f>+'IS and OCI'!M34</f>
        <v>-8.5538758869799891E-2</v>
      </c>
      <c r="N24" s="152"/>
      <c r="O24" s="152">
        <f>+'IS and OCI'!O34</f>
        <v>-0.25776575947449498</v>
      </c>
    </row>
    <row r="25" spans="3:16" ht="12" customHeight="1">
      <c r="C25" s="77"/>
      <c r="E25" s="65"/>
      <c r="F25" s="65"/>
      <c r="G25" s="65"/>
      <c r="H25" s="66"/>
      <c r="I25" s="66"/>
      <c r="J25" s="66"/>
      <c r="K25" s="66"/>
      <c r="L25" s="66"/>
      <c r="M25" s="66"/>
      <c r="N25" s="66"/>
      <c r="O25" s="66"/>
    </row>
    <row r="26" spans="3:16" ht="12" customHeight="1">
      <c r="C26" s="77" t="s">
        <v>226</v>
      </c>
      <c r="E26" s="65"/>
      <c r="F26" s="65"/>
      <c r="G26" s="127"/>
      <c r="H26" s="66"/>
      <c r="I26" s="66"/>
      <c r="J26" s="66"/>
      <c r="K26" s="66"/>
      <c r="L26" s="66"/>
      <c r="M26" s="66"/>
      <c r="N26" s="66"/>
      <c r="O26" s="66"/>
    </row>
    <row r="27" spans="3:16" ht="12" customHeight="1">
      <c r="C27" s="65" t="s">
        <v>136</v>
      </c>
      <c r="E27" s="65"/>
      <c r="F27" s="65"/>
      <c r="G27" s="136">
        <f>+CF!E19</f>
        <v>108.14661300000003</v>
      </c>
      <c r="H27" s="66"/>
      <c r="I27" s="66">
        <f>+CF!G19</f>
        <v>121.67799999999995</v>
      </c>
      <c r="J27" s="66"/>
      <c r="K27" s="136">
        <f>+CF!I19</f>
        <v>227.61434100000002</v>
      </c>
      <c r="L27" s="66"/>
      <c r="M27" s="66">
        <f>+CF!K19</f>
        <v>195.07299999999987</v>
      </c>
      <c r="N27" s="66"/>
      <c r="O27" s="66">
        <f>+CF!M19</f>
        <v>445.89999999999975</v>
      </c>
    </row>
    <row r="28" spans="3:16" ht="12" customHeight="1">
      <c r="C28" s="65" t="s">
        <v>34</v>
      </c>
      <c r="E28" s="65"/>
      <c r="F28" s="65"/>
      <c r="G28" s="66">
        <v>65.7</v>
      </c>
      <c r="H28" s="66"/>
      <c r="I28" s="66">
        <f>+Notes!I156</f>
        <v>81.3</v>
      </c>
      <c r="J28" s="66"/>
      <c r="K28" s="66">
        <v>127.8</v>
      </c>
      <c r="L28" s="66"/>
      <c r="M28" s="66">
        <f>+Notes!L156</f>
        <v>135</v>
      </c>
      <c r="N28" s="66"/>
      <c r="O28" s="66">
        <f>+Notes!N156</f>
        <v>277.10000000000002</v>
      </c>
    </row>
    <row r="29" spans="3:16" ht="12" customHeight="1">
      <c r="C29" s="65" t="s">
        <v>138</v>
      </c>
      <c r="E29" s="65"/>
      <c r="F29" s="65"/>
      <c r="G29" s="66">
        <f>+Notes!H128</f>
        <v>19.200000000000003</v>
      </c>
      <c r="H29" s="66"/>
      <c r="I29" s="66">
        <f>+Notes!I128</f>
        <v>8.2999999999999989</v>
      </c>
      <c r="J29" s="66"/>
      <c r="K29" s="66">
        <f>+Notes!K128</f>
        <v>30.700000000000003</v>
      </c>
      <c r="L29" s="66"/>
      <c r="M29" s="66">
        <f>+Notes!L128</f>
        <v>12.3</v>
      </c>
      <c r="N29" s="66"/>
      <c r="O29" s="66">
        <f>+Notes!N128</f>
        <v>42.5</v>
      </c>
    </row>
    <row r="30" spans="3:16" ht="12" customHeight="1">
      <c r="C30" s="65" t="s">
        <v>148</v>
      </c>
      <c r="E30" s="65"/>
      <c r="F30" s="65"/>
      <c r="G30" s="66">
        <f>+BS!G25</f>
        <v>2371.7000000000003</v>
      </c>
      <c r="H30" s="66"/>
      <c r="I30" s="66">
        <f>+BS!I25</f>
        <v>2386.3200000000002</v>
      </c>
      <c r="J30" s="66"/>
      <c r="K30" s="66">
        <f>+G30</f>
        <v>2371.7000000000003</v>
      </c>
      <c r="L30" s="66"/>
      <c r="M30" s="66">
        <f>+I30</f>
        <v>2386.3200000000002</v>
      </c>
      <c r="N30" s="66"/>
      <c r="O30" s="66">
        <f>+BS!K25</f>
        <v>2384.8000000000002</v>
      </c>
      <c r="P30" s="75"/>
    </row>
    <row r="31" spans="3:16" ht="12" customHeight="1">
      <c r="C31" s="65" t="s">
        <v>44</v>
      </c>
      <c r="E31" s="65"/>
      <c r="F31" s="65"/>
      <c r="G31" s="66">
        <f>+BS!G10</f>
        <v>33.200000000000003</v>
      </c>
      <c r="H31" s="66"/>
      <c r="I31" s="66">
        <f>+BS!I10</f>
        <v>24.384</v>
      </c>
      <c r="J31" s="66"/>
      <c r="K31" s="66">
        <f>+G31</f>
        <v>33.200000000000003</v>
      </c>
      <c r="L31" s="66"/>
      <c r="M31" s="66">
        <f>+I31</f>
        <v>24.384</v>
      </c>
      <c r="N31" s="66"/>
      <c r="O31" s="66">
        <f>+BS!K10</f>
        <v>74.5</v>
      </c>
      <c r="P31" s="75"/>
    </row>
    <row r="32" spans="3:16" ht="12" customHeight="1">
      <c r="C32" s="65" t="s">
        <v>260</v>
      </c>
      <c r="D32" s="197"/>
      <c r="E32" s="65"/>
      <c r="F32" s="65"/>
      <c r="G32" s="220">
        <f>-Notes!K207</f>
        <v>1035.7</v>
      </c>
      <c r="H32" s="66"/>
      <c r="I32" s="66">
        <f>-Notes!L207</f>
        <v>1145.3410000000001</v>
      </c>
      <c r="J32" s="66"/>
      <c r="K32" s="136">
        <f>+G32</f>
        <v>1035.7</v>
      </c>
      <c r="L32" s="66"/>
      <c r="M32" s="66">
        <f>+I32</f>
        <v>1145.3410000000001</v>
      </c>
      <c r="N32" s="66"/>
      <c r="O32" s="66">
        <f>-Notes!N207</f>
        <v>1109.5999999999999</v>
      </c>
      <c r="P32" s="75"/>
    </row>
    <row r="33" spans="3:18" ht="12" customHeight="1">
      <c r="C33" s="128" t="s">
        <v>261</v>
      </c>
      <c r="D33" s="128"/>
      <c r="E33" s="128"/>
      <c r="F33" s="65"/>
      <c r="G33" s="226">
        <f>-Notes!K211</f>
        <v>1256.2</v>
      </c>
      <c r="H33" s="227"/>
      <c r="I33" s="227"/>
      <c r="J33" s="227"/>
      <c r="K33" s="226">
        <f>+G33</f>
        <v>1256.2</v>
      </c>
      <c r="L33" s="227"/>
      <c r="M33" s="227"/>
      <c r="N33" s="227"/>
      <c r="O33" s="227"/>
      <c r="P33" s="75"/>
    </row>
    <row r="34" spans="3:18" ht="12" customHeight="1">
      <c r="C34" s="228" t="s">
        <v>288</v>
      </c>
      <c r="F34" s="69"/>
      <c r="G34" s="75"/>
      <c r="H34" s="75"/>
      <c r="I34" s="75"/>
      <c r="J34" s="75"/>
      <c r="K34" s="198"/>
      <c r="L34" s="75"/>
      <c r="M34" s="75"/>
      <c r="N34" s="75"/>
      <c r="O34" s="75"/>
      <c r="P34" s="75"/>
    </row>
    <row r="35" spans="3:18" ht="12" customHeight="1">
      <c r="F35" s="69"/>
      <c r="G35" s="75"/>
      <c r="H35" s="75"/>
      <c r="I35" s="220"/>
      <c r="J35" s="221"/>
      <c r="K35" s="221"/>
      <c r="L35" s="221"/>
      <c r="M35" s="221"/>
      <c r="N35" s="221"/>
      <c r="O35" s="220"/>
      <c r="P35" s="75"/>
    </row>
    <row r="36" spans="3:18" ht="12" customHeight="1"/>
    <row r="37" spans="3:18" ht="12" customHeight="1"/>
    <row r="38" spans="3:18" ht="12" customHeight="1"/>
    <row r="39" spans="3:18" ht="12" customHeight="1">
      <c r="G39" s="66"/>
      <c r="H39" s="66"/>
      <c r="I39" s="66"/>
      <c r="J39" s="66"/>
      <c r="K39" s="66"/>
      <c r="L39" s="66"/>
      <c r="M39" s="66"/>
      <c r="N39" s="66"/>
    </row>
    <row r="40" spans="3:18" ht="12" customHeight="1">
      <c r="E40" s="212"/>
      <c r="G40" s="66"/>
      <c r="H40" s="66"/>
      <c r="I40" s="66"/>
      <c r="J40" s="66"/>
      <c r="K40" s="66"/>
      <c r="L40" s="66"/>
      <c r="R40" s="178"/>
    </row>
    <row r="41" spans="3:18" ht="12" customHeight="1">
      <c r="G41" s="66"/>
      <c r="H41" s="66"/>
      <c r="I41" s="66"/>
      <c r="J41" s="66"/>
      <c r="K41" s="66"/>
      <c r="L41" s="66"/>
    </row>
    <row r="42" spans="3:18" ht="11.1" customHeight="1">
      <c r="G42" s="66"/>
      <c r="H42" s="66"/>
      <c r="I42" s="66"/>
      <c r="J42" s="66"/>
      <c r="K42" s="66"/>
      <c r="L42" s="66"/>
    </row>
    <row r="43" spans="3:18" ht="11.1" customHeight="1">
      <c r="G43" s="66"/>
      <c r="H43" s="66"/>
      <c r="I43" s="66"/>
      <c r="J43" s="66"/>
      <c r="K43" s="66"/>
      <c r="L43" s="66"/>
    </row>
    <row r="44" spans="3:18" ht="11.1" customHeight="1">
      <c r="G44" s="66"/>
      <c r="H44" s="66"/>
      <c r="I44" s="66"/>
      <c r="J44" s="66"/>
      <c r="K44" s="66"/>
      <c r="L44" s="66"/>
    </row>
    <row r="45" spans="3:18" ht="11.1" customHeight="1">
      <c r="G45" s="66"/>
      <c r="H45" s="66"/>
      <c r="I45" s="66"/>
      <c r="J45" s="66"/>
      <c r="K45" s="66"/>
      <c r="L45" s="66"/>
    </row>
    <row r="46" spans="3:18" ht="11.1" customHeight="1">
      <c r="G46" s="66"/>
      <c r="H46" s="66"/>
      <c r="I46" s="66"/>
      <c r="J46" s="66"/>
      <c r="K46" s="66"/>
      <c r="L46" s="66"/>
    </row>
    <row r="47" spans="3:18" ht="11.1" customHeight="1">
      <c r="G47" s="66"/>
      <c r="H47" s="66"/>
      <c r="I47" s="66"/>
      <c r="J47" s="66"/>
      <c r="K47" s="66"/>
      <c r="L47" s="66"/>
    </row>
    <row r="48" spans="3:1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</sheetData>
  <mergeCells count="4">
    <mergeCell ref="G8:I8"/>
    <mergeCell ref="K8:M8"/>
    <mergeCell ref="G9:I9"/>
    <mergeCell ref="K9:M9"/>
  </mergeCells>
  <pageMargins left="0.7" right="0.7" top="0.75" bottom="0.75" header="0.3" footer="0.3"/>
  <pageSetup paperSize="9" orientation="portrait" r:id="rId1"/>
  <ignoredErrors>
    <ignoredError sqref="I14 M14 O14 O20 M20 I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96"/>
  <sheetViews>
    <sheetView showGridLines="0" topLeftCell="A235" zoomScaleNormal="100" workbookViewId="0">
      <selection activeCell="O196" sqref="O196"/>
    </sheetView>
  </sheetViews>
  <sheetFormatPr defaultRowHeight="14.4"/>
  <cols>
    <col min="3" max="3" width="51.6640625" customWidth="1"/>
    <col min="4" max="4" width="1.5546875" customWidth="1"/>
    <col min="5" max="6" width="10.5546875" customWidth="1"/>
    <col min="7" max="7" width="1.5546875" customWidth="1"/>
    <col min="8" max="9" width="10.5546875" customWidth="1"/>
    <col min="10" max="10" width="1.5546875" customWidth="1"/>
    <col min="11" max="12" width="10.5546875" customWidth="1"/>
    <col min="13" max="13" width="1.5546875" customWidth="1"/>
    <col min="14" max="14" width="10.5546875" style="5" customWidth="1"/>
    <col min="15" max="15" width="9.109375" style="5"/>
  </cols>
  <sheetData>
    <row r="1" spans="2:15" ht="12" customHeight="1">
      <c r="B1" s="206"/>
      <c r="C1" s="8"/>
      <c r="D1" s="8"/>
      <c r="N1"/>
      <c r="O1"/>
    </row>
    <row r="2" spans="2:15" ht="12" customHeight="1">
      <c r="B2" s="233" t="s">
        <v>271</v>
      </c>
      <c r="C2" s="8"/>
      <c r="D2" s="8"/>
      <c r="N2"/>
      <c r="O2"/>
    </row>
    <row r="3" spans="2:15" s="8" customFormat="1" ht="12" customHeight="1">
      <c r="B3" s="206"/>
      <c r="C3" s="243" t="s">
        <v>284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5" ht="12" customHeight="1">
      <c r="N4"/>
      <c r="O4"/>
    </row>
    <row r="5" spans="2:15" ht="12" customHeight="1">
      <c r="B5" s="233" t="s">
        <v>272</v>
      </c>
      <c r="C5" s="77"/>
      <c r="D5" s="11"/>
      <c r="E5" s="11"/>
      <c r="F5" s="65"/>
      <c r="G5" s="65"/>
      <c r="H5" s="109"/>
      <c r="I5" s="109"/>
      <c r="J5" s="109"/>
      <c r="K5" s="109"/>
      <c r="L5" s="109"/>
      <c r="N5" s="109"/>
      <c r="O5"/>
    </row>
    <row r="6" spans="2:15" ht="12" customHeight="1">
      <c r="C6" s="243" t="s">
        <v>283</v>
      </c>
      <c r="N6" s="10"/>
      <c r="O6"/>
    </row>
    <row r="7" spans="2:15" ht="12" customHeight="1">
      <c r="N7"/>
      <c r="O7"/>
    </row>
    <row r="8" spans="2:15" ht="12" customHeight="1" thickBot="1">
      <c r="C8" s="125" t="s">
        <v>210</v>
      </c>
      <c r="D8" s="125"/>
      <c r="E8" s="125"/>
      <c r="F8" s="125"/>
      <c r="G8" s="125"/>
      <c r="H8" s="126"/>
      <c r="I8" s="125"/>
      <c r="J8" s="125"/>
      <c r="K8" s="125"/>
      <c r="L8" s="125"/>
      <c r="M8" s="13"/>
      <c r="N8" s="13"/>
      <c r="O8"/>
    </row>
    <row r="9" spans="2:15" ht="12" customHeight="1">
      <c r="C9" s="127"/>
      <c r="D9" s="127"/>
      <c r="E9" s="127"/>
      <c r="F9" s="127"/>
      <c r="G9" s="127"/>
      <c r="H9" s="276" t="s">
        <v>11</v>
      </c>
      <c r="I9" s="276"/>
      <c r="J9" s="276"/>
      <c r="K9" s="274" t="s">
        <v>7</v>
      </c>
      <c r="L9" s="274"/>
      <c r="N9" s="5" t="s">
        <v>141</v>
      </c>
      <c r="O9"/>
    </row>
    <row r="10" spans="2:15" ht="12" customHeight="1">
      <c r="C10" s="127"/>
      <c r="D10" s="127"/>
      <c r="E10" s="127"/>
      <c r="F10" s="127"/>
      <c r="G10" s="127"/>
      <c r="H10" s="275" t="s">
        <v>0</v>
      </c>
      <c r="I10" s="275"/>
      <c r="J10" s="275"/>
      <c r="K10" s="268" t="s">
        <v>0</v>
      </c>
      <c r="L10" s="268"/>
      <c r="N10" s="64" t="s">
        <v>1</v>
      </c>
      <c r="O10"/>
    </row>
    <row r="11" spans="2:15" ht="12" customHeight="1">
      <c r="C11" s="96"/>
      <c r="D11" s="128"/>
      <c r="E11" s="128"/>
      <c r="F11" s="128"/>
      <c r="G11" s="65"/>
      <c r="H11" s="70">
        <v>2019</v>
      </c>
      <c r="I11" s="72">
        <v>2018</v>
      </c>
      <c r="K11" s="70">
        <v>2019</v>
      </c>
      <c r="L11" s="72">
        <v>2018</v>
      </c>
      <c r="N11" s="72">
        <v>2018</v>
      </c>
      <c r="O11"/>
    </row>
    <row r="12" spans="2:15" ht="12" customHeight="1">
      <c r="C12" s="65" t="s">
        <v>67</v>
      </c>
      <c r="E12" s="65"/>
      <c r="F12" s="65"/>
      <c r="G12" s="65"/>
      <c r="H12" s="189">
        <v>0.45</v>
      </c>
      <c r="I12" s="189">
        <v>0.12</v>
      </c>
      <c r="J12" s="189"/>
      <c r="K12" s="189">
        <v>0.37</v>
      </c>
      <c r="L12" s="189">
        <v>0.24</v>
      </c>
      <c r="M12" s="257"/>
      <c r="N12" s="258">
        <v>0.22</v>
      </c>
      <c r="O12"/>
    </row>
    <row r="13" spans="2:15" ht="12" customHeight="1">
      <c r="C13" s="65" t="s">
        <v>215</v>
      </c>
      <c r="E13" s="65"/>
      <c r="F13" s="65"/>
      <c r="G13" s="65"/>
      <c r="H13" s="189">
        <v>0.43</v>
      </c>
      <c r="I13" s="189">
        <v>0.62</v>
      </c>
      <c r="J13" s="189"/>
      <c r="K13" s="189">
        <v>0.41</v>
      </c>
      <c r="L13" s="189">
        <v>0.46</v>
      </c>
      <c r="M13" s="257"/>
      <c r="N13" s="258">
        <v>0.44</v>
      </c>
      <c r="O13"/>
    </row>
    <row r="14" spans="2:15" ht="12" customHeight="1">
      <c r="C14" s="65" t="s">
        <v>8</v>
      </c>
      <c r="E14" s="65"/>
      <c r="F14" s="65"/>
      <c r="G14" s="65"/>
      <c r="H14" s="189">
        <v>0.09</v>
      </c>
      <c r="I14" s="189">
        <v>0.18</v>
      </c>
      <c r="J14" s="189"/>
      <c r="K14" s="189">
        <v>7.0000000000000007E-2</v>
      </c>
      <c r="L14" s="189">
        <v>0.11</v>
      </c>
      <c r="M14" s="257"/>
      <c r="N14" s="258">
        <v>0.1</v>
      </c>
      <c r="O14"/>
    </row>
    <row r="15" spans="2:15" ht="12" customHeight="1">
      <c r="C15" s="65" t="s">
        <v>213</v>
      </c>
      <c r="E15" s="65"/>
      <c r="F15" s="65"/>
      <c r="G15" s="65"/>
      <c r="H15" s="189">
        <v>0.03</v>
      </c>
      <c r="I15" s="189">
        <v>0.03</v>
      </c>
      <c r="J15" s="189"/>
      <c r="K15" s="189">
        <v>0.02</v>
      </c>
      <c r="L15" s="189">
        <v>0.02</v>
      </c>
      <c r="M15" s="257"/>
      <c r="N15" s="258">
        <v>0.02</v>
      </c>
      <c r="O15"/>
    </row>
    <row r="16" spans="2:15" ht="12" customHeight="1">
      <c r="C16" s="128" t="s">
        <v>214</v>
      </c>
      <c r="D16" s="119"/>
      <c r="E16" s="128"/>
      <c r="F16" s="128"/>
      <c r="G16" s="65"/>
      <c r="H16" s="190">
        <v>0</v>
      </c>
      <c r="I16" s="190">
        <v>0.05</v>
      </c>
      <c r="J16" s="189"/>
      <c r="K16" s="190">
        <v>0.13</v>
      </c>
      <c r="L16" s="190">
        <v>0.17</v>
      </c>
      <c r="M16" s="257"/>
      <c r="N16" s="190">
        <v>0.22</v>
      </c>
      <c r="O16"/>
    </row>
    <row r="17" spans="2:15" ht="12" customHeight="1">
      <c r="C17" s="188" t="s">
        <v>211</v>
      </c>
      <c r="H17" s="8"/>
      <c r="I17" s="8"/>
      <c r="N17"/>
      <c r="O17"/>
    </row>
    <row r="18" spans="2:15" ht="12" customHeight="1">
      <c r="H18" s="8"/>
      <c r="I18" s="8"/>
      <c r="N18"/>
      <c r="O18"/>
    </row>
    <row r="19" spans="2:15" ht="12" customHeight="1">
      <c r="N19"/>
      <c r="O19"/>
    </row>
    <row r="20" spans="2:15" ht="12" customHeight="1">
      <c r="B20" s="4" t="s">
        <v>273</v>
      </c>
      <c r="C20" s="5"/>
      <c r="D20" s="5"/>
      <c r="E20" s="5"/>
      <c r="F20" s="5"/>
      <c r="G20" s="66"/>
      <c r="H20" s="66"/>
      <c r="I20" s="66"/>
      <c r="J20" s="66"/>
      <c r="K20" s="66"/>
      <c r="L20" s="66"/>
      <c r="M20" s="66"/>
      <c r="N20" s="66"/>
    </row>
    <row r="21" spans="2:15" ht="12" customHeight="1" thickBot="1"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/>
    </row>
    <row r="22" spans="2:15" ht="12" customHeight="1">
      <c r="C22" s="127"/>
      <c r="D22" s="127"/>
      <c r="E22" s="127"/>
      <c r="F22" s="127"/>
      <c r="G22" s="127"/>
      <c r="H22" s="276" t="s">
        <v>11</v>
      </c>
      <c r="I22" s="276"/>
      <c r="J22" s="276"/>
      <c r="K22" s="274" t="s">
        <v>7</v>
      </c>
      <c r="L22" s="274"/>
      <c r="N22" s="5" t="s">
        <v>141</v>
      </c>
      <c r="O22"/>
    </row>
    <row r="23" spans="2:15" ht="12" customHeight="1">
      <c r="C23" s="127"/>
      <c r="D23" s="127"/>
      <c r="E23" s="127"/>
      <c r="F23" s="127"/>
      <c r="G23" s="127"/>
      <c r="H23" s="275" t="s">
        <v>0</v>
      </c>
      <c r="I23" s="275"/>
      <c r="J23" s="275"/>
      <c r="K23" s="268" t="s">
        <v>0</v>
      </c>
      <c r="L23" s="268"/>
      <c r="M23" s="254"/>
      <c r="N23" s="255" t="s">
        <v>1</v>
      </c>
      <c r="O23"/>
    </row>
    <row r="24" spans="2:15" ht="12" customHeight="1">
      <c r="C24" s="96" t="s">
        <v>12</v>
      </c>
      <c r="D24" s="128"/>
      <c r="E24" s="128"/>
      <c r="F24" s="128"/>
      <c r="G24" s="65"/>
      <c r="H24" s="70">
        <v>2019</v>
      </c>
      <c r="I24" s="72">
        <v>2018</v>
      </c>
      <c r="J24" s="8"/>
      <c r="K24" s="70">
        <v>2019</v>
      </c>
      <c r="L24" s="72">
        <v>2018</v>
      </c>
      <c r="M24" s="8"/>
      <c r="N24" s="256">
        <v>2018</v>
      </c>
      <c r="O24"/>
    </row>
    <row r="25" spans="2:15" ht="12" customHeight="1">
      <c r="C25" s="5" t="s">
        <v>36</v>
      </c>
      <c r="D25" s="5"/>
      <c r="E25" s="5"/>
      <c r="F25" s="5"/>
      <c r="G25" s="66"/>
      <c r="H25" s="66">
        <v>-133.6</v>
      </c>
      <c r="I25" s="66">
        <v>-140.9</v>
      </c>
      <c r="J25" s="66"/>
      <c r="K25" s="66">
        <v>-253.7</v>
      </c>
      <c r="L25" s="66">
        <v>-275.41500000000002</v>
      </c>
      <c r="M25" s="66"/>
      <c r="N25" s="66">
        <v>-530.1</v>
      </c>
      <c r="O25"/>
    </row>
    <row r="26" spans="2:15" ht="12" customHeight="1">
      <c r="C26" s="5" t="s">
        <v>37</v>
      </c>
      <c r="D26" s="5"/>
      <c r="E26" s="5"/>
      <c r="F26" s="5"/>
      <c r="G26" s="66"/>
      <c r="H26" s="66">
        <v>-3.3</v>
      </c>
      <c r="I26" s="66">
        <v>-5.9850000000000003</v>
      </c>
      <c r="J26" s="66"/>
      <c r="K26" s="66">
        <v>-8</v>
      </c>
      <c r="L26" s="66">
        <v>-10.513</v>
      </c>
      <c r="M26" s="66"/>
      <c r="N26" s="66">
        <v>-19.7</v>
      </c>
    </row>
    <row r="27" spans="2:15" ht="12" customHeight="1">
      <c r="C27" s="5" t="s">
        <v>42</v>
      </c>
      <c r="D27" s="5"/>
      <c r="E27" s="5"/>
      <c r="F27" s="5"/>
      <c r="G27" s="66"/>
      <c r="H27" s="66">
        <v>-10.7</v>
      </c>
      <c r="I27" s="66">
        <v>-8.6999999999999993</v>
      </c>
      <c r="J27" s="66"/>
      <c r="K27" s="66">
        <v>-22.3</v>
      </c>
      <c r="L27" s="66">
        <v>-25.582999999999998</v>
      </c>
      <c r="M27" s="66"/>
      <c r="N27" s="66">
        <v>-51.8</v>
      </c>
    </row>
    <row r="28" spans="2:15" ht="12" customHeight="1">
      <c r="C28" s="62" t="s">
        <v>38</v>
      </c>
      <c r="D28" s="62"/>
      <c r="E28" s="213"/>
      <c r="F28" s="61"/>
      <c r="G28" s="76"/>
      <c r="H28" s="67">
        <f>SUM(H25:H27)</f>
        <v>-147.6</v>
      </c>
      <c r="I28" s="67">
        <f>SUM(I25:I27)</f>
        <v>-155.58500000000001</v>
      </c>
      <c r="J28" s="66"/>
      <c r="K28" s="67">
        <f>SUM(K25:K27)</f>
        <v>-284</v>
      </c>
      <c r="L28" s="67">
        <f>SUM(L25:L27)</f>
        <v>-311.51099999999997</v>
      </c>
      <c r="M28" s="76"/>
      <c r="N28" s="67">
        <f>SUM(N25:N27)</f>
        <v>-601.6</v>
      </c>
    </row>
    <row r="29" spans="2:15" ht="12" customHeight="1">
      <c r="C29" s="5" t="s">
        <v>39</v>
      </c>
      <c r="D29" s="5"/>
      <c r="E29" s="214"/>
      <c r="F29" s="5"/>
      <c r="G29" s="66"/>
      <c r="H29" s="66">
        <v>0.1</v>
      </c>
      <c r="I29" s="66">
        <v>8</v>
      </c>
      <c r="J29" s="66"/>
      <c r="K29" s="66">
        <v>-3.2</v>
      </c>
      <c r="L29" s="66">
        <v>3.1</v>
      </c>
      <c r="M29" s="66"/>
      <c r="N29" s="66">
        <v>-3</v>
      </c>
    </row>
    <row r="30" spans="2:15" ht="12" customHeight="1">
      <c r="C30" s="65" t="s">
        <v>34</v>
      </c>
      <c r="D30" s="5"/>
      <c r="E30" s="214"/>
      <c r="F30" s="5"/>
      <c r="G30" s="66"/>
      <c r="H30" s="66">
        <v>65.7</v>
      </c>
      <c r="I30" s="66">
        <v>81.3</v>
      </c>
      <c r="J30" s="66"/>
      <c r="K30" s="66">
        <v>127.8</v>
      </c>
      <c r="L30" s="66">
        <v>135</v>
      </c>
      <c r="M30" s="66"/>
      <c r="N30" s="66">
        <v>277.10000000000002</v>
      </c>
    </row>
    <row r="31" spans="2:15" ht="12" customHeight="1">
      <c r="C31" s="65" t="s">
        <v>40</v>
      </c>
      <c r="D31" s="5"/>
      <c r="E31" s="214"/>
      <c r="F31" s="5"/>
      <c r="G31" s="66"/>
      <c r="H31" s="66">
        <v>1.4</v>
      </c>
      <c r="I31" s="66">
        <v>2.9020000000000001</v>
      </c>
      <c r="J31" s="66"/>
      <c r="K31" s="66">
        <v>3.7</v>
      </c>
      <c r="L31" s="66">
        <v>4.4860000000000007</v>
      </c>
      <c r="M31" s="66"/>
      <c r="N31" s="66">
        <v>8.9</v>
      </c>
    </row>
    <row r="32" spans="2:15" ht="12" customHeight="1">
      <c r="C32" s="62" t="s">
        <v>96</v>
      </c>
      <c r="D32" s="62"/>
      <c r="E32" s="213"/>
      <c r="F32" s="62"/>
      <c r="G32" s="76"/>
      <c r="H32" s="67">
        <f>SUM(H28:H31)</f>
        <v>-80.399999999999991</v>
      </c>
      <c r="I32" s="67">
        <f>SUM(I28:I31)</f>
        <v>-63.38300000000001</v>
      </c>
      <c r="J32" s="76"/>
      <c r="K32" s="67">
        <f>SUM(K28:K31)</f>
        <v>-155.69999999999999</v>
      </c>
      <c r="L32" s="67">
        <f>SUM(L28:L31)</f>
        <v>-168.92499999999995</v>
      </c>
      <c r="M32" s="76"/>
      <c r="N32" s="67">
        <f>SUM(N28:N31)</f>
        <v>-318.60000000000002</v>
      </c>
    </row>
    <row r="33" spans="2:15" ht="12" customHeight="1">
      <c r="C33" s="5"/>
      <c r="D33" s="5"/>
      <c r="E33" s="212"/>
      <c r="F33" s="5"/>
      <c r="G33" s="66"/>
      <c r="H33" s="66"/>
      <c r="I33" s="66"/>
      <c r="J33" s="66"/>
      <c r="K33" s="66"/>
      <c r="L33" s="66"/>
      <c r="M33" s="5"/>
    </row>
    <row r="34" spans="2:15" ht="12" customHeight="1">
      <c r="B34" s="4" t="s">
        <v>274</v>
      </c>
      <c r="N34"/>
      <c r="O34"/>
    </row>
    <row r="35" spans="2:15" ht="12" customHeight="1">
      <c r="B35" s="4"/>
      <c r="N35"/>
      <c r="O35"/>
    </row>
    <row r="36" spans="2:15" ht="12" customHeight="1" thickBot="1">
      <c r="C36" s="125" t="s">
        <v>97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3"/>
      <c r="N36" s="13"/>
      <c r="O36"/>
    </row>
    <row r="37" spans="2:15" ht="12" customHeight="1">
      <c r="C37" s="127"/>
      <c r="D37" s="127"/>
      <c r="E37" s="127"/>
      <c r="F37" s="127"/>
      <c r="G37" s="127"/>
      <c r="H37" s="276" t="s">
        <v>11</v>
      </c>
      <c r="I37" s="276"/>
      <c r="J37" s="276"/>
      <c r="K37" s="274" t="s">
        <v>7</v>
      </c>
      <c r="L37" s="274"/>
      <c r="N37" s="5" t="s">
        <v>141</v>
      </c>
    </row>
    <row r="38" spans="2:15" ht="12" customHeight="1">
      <c r="C38" s="127"/>
      <c r="D38" s="127"/>
      <c r="E38" s="127"/>
      <c r="F38" s="127"/>
      <c r="G38" s="127"/>
      <c r="H38" s="275" t="s">
        <v>0</v>
      </c>
      <c r="I38" s="275"/>
      <c r="J38" s="275"/>
      <c r="K38" s="268" t="s">
        <v>0</v>
      </c>
      <c r="L38" s="268"/>
      <c r="N38" s="64" t="s">
        <v>1</v>
      </c>
    </row>
    <row r="39" spans="2:15" ht="12" customHeight="1">
      <c r="C39" s="96" t="s">
        <v>12</v>
      </c>
      <c r="D39" s="128"/>
      <c r="E39" s="128"/>
      <c r="F39" s="128"/>
      <c r="G39" s="65"/>
      <c r="H39" s="70">
        <v>2019</v>
      </c>
      <c r="I39" s="72">
        <v>2018</v>
      </c>
      <c r="K39" s="70">
        <v>2019</v>
      </c>
      <c r="L39" s="72">
        <v>2018</v>
      </c>
      <c r="N39" s="61">
        <v>2018</v>
      </c>
    </row>
    <row r="40" spans="2:15" ht="12" customHeight="1">
      <c r="C40" s="169"/>
      <c r="D40" s="65"/>
      <c r="E40" s="65"/>
      <c r="F40" s="65"/>
      <c r="G40" s="65"/>
      <c r="H40" s="129"/>
      <c r="I40" s="130"/>
      <c r="K40" s="129"/>
      <c r="L40" s="130"/>
      <c r="N40" s="69"/>
    </row>
    <row r="41" spans="2:15" ht="12" customHeight="1">
      <c r="C41" s="77" t="s">
        <v>94</v>
      </c>
      <c r="D41" s="65"/>
      <c r="E41" s="65"/>
      <c r="F41" s="65"/>
      <c r="G41" s="65"/>
      <c r="H41" s="129"/>
      <c r="I41" s="130"/>
      <c r="K41" s="129"/>
      <c r="L41" s="130"/>
      <c r="N41" s="69"/>
    </row>
    <row r="42" spans="2:15" ht="12" customHeight="1">
      <c r="C42" s="65" t="s">
        <v>95</v>
      </c>
      <c r="E42" s="65"/>
      <c r="F42" s="65"/>
      <c r="G42" s="65"/>
      <c r="H42" s="112">
        <v>-55.2</v>
      </c>
      <c r="I42" s="112">
        <v>-53.9</v>
      </c>
      <c r="J42" s="112"/>
      <c r="K42" s="112">
        <v>-99.9</v>
      </c>
      <c r="L42" s="112">
        <v>-94.2</v>
      </c>
      <c r="N42" s="112">
        <v>-212.29999999999998</v>
      </c>
    </row>
    <row r="43" spans="2:15" ht="12" customHeight="1">
      <c r="C43" s="65" t="s">
        <v>98</v>
      </c>
      <c r="E43" s="65"/>
      <c r="F43" s="65"/>
      <c r="G43" s="65"/>
      <c r="H43" s="112">
        <v>-32.399999999999991</v>
      </c>
      <c r="I43" s="112">
        <v>-61.800000000000004</v>
      </c>
      <c r="J43" s="112"/>
      <c r="K43" s="112">
        <v>-52.900000000000006</v>
      </c>
      <c r="L43" s="112">
        <v>-89.8</v>
      </c>
      <c r="N43" s="112">
        <v>-150.4</v>
      </c>
    </row>
    <row r="44" spans="2:15" ht="12" customHeight="1">
      <c r="C44" s="65" t="s">
        <v>99</v>
      </c>
      <c r="E44" s="65"/>
      <c r="F44" s="65"/>
      <c r="G44" s="65"/>
      <c r="H44" s="112">
        <v>-3.2</v>
      </c>
      <c r="I44" s="111">
        <v>-7.9</v>
      </c>
      <c r="J44" s="112"/>
      <c r="K44" s="112">
        <v>-3.2</v>
      </c>
      <c r="L44" s="112">
        <v>-7.9</v>
      </c>
      <c r="N44" s="112">
        <v>-22.6</v>
      </c>
    </row>
    <row r="45" spans="2:15" ht="12" customHeight="1">
      <c r="C45" s="68" t="s">
        <v>65</v>
      </c>
      <c r="D45" s="7"/>
      <c r="E45" s="7"/>
      <c r="F45" s="131"/>
      <c r="G45" s="65"/>
      <c r="H45" s="113">
        <f>SUM(H42:H44)</f>
        <v>-90.8</v>
      </c>
      <c r="I45" s="113">
        <f>SUM(I42:I44)</f>
        <v>-123.60000000000001</v>
      </c>
      <c r="J45" s="109">
        <v>-121.60000000000001</v>
      </c>
      <c r="K45" s="113">
        <f>SUM(K42:K44)</f>
        <v>-156</v>
      </c>
      <c r="L45" s="113">
        <f>SUM(L42:L44)</f>
        <v>-191.9</v>
      </c>
      <c r="N45" s="113">
        <f>SUM(N42:N44)</f>
        <v>-385.3</v>
      </c>
    </row>
    <row r="46" spans="2:15" ht="12" customHeight="1">
      <c r="C46" s="77"/>
      <c r="D46" s="11"/>
      <c r="E46" s="11"/>
      <c r="F46" s="65"/>
      <c r="G46" s="65"/>
      <c r="H46" s="109"/>
      <c r="I46" s="109"/>
      <c r="J46" s="109"/>
      <c r="K46" s="109"/>
      <c r="L46" s="109"/>
      <c r="N46" s="109"/>
    </row>
    <row r="47" spans="2:15" ht="12" customHeight="1">
      <c r="C47" s="77" t="s">
        <v>235</v>
      </c>
      <c r="D47" s="11"/>
      <c r="E47" s="11"/>
      <c r="F47" s="65"/>
      <c r="G47" s="65"/>
      <c r="H47" s="109"/>
      <c r="I47" s="109"/>
      <c r="J47" s="109"/>
      <c r="K47" s="109"/>
      <c r="L47" s="109"/>
      <c r="N47" s="109"/>
    </row>
    <row r="48" spans="2:15" ht="12" customHeight="1">
      <c r="C48" s="65" t="s">
        <v>95</v>
      </c>
      <c r="D48" s="11"/>
      <c r="E48" s="11"/>
      <c r="F48" s="65"/>
      <c r="G48" s="65"/>
      <c r="H48" s="112">
        <v>-90.300000000000011</v>
      </c>
      <c r="I48" s="112">
        <v>-104.61199999999999</v>
      </c>
      <c r="J48" s="112"/>
      <c r="K48" s="112">
        <v>-152.1</v>
      </c>
      <c r="L48" s="112">
        <v>-180.91199999999998</v>
      </c>
      <c r="M48" s="217"/>
      <c r="N48" s="112">
        <v>-362.1</v>
      </c>
    </row>
    <row r="49" spans="1:14" ht="12" customHeight="1">
      <c r="C49" s="68" t="s">
        <v>65</v>
      </c>
      <c r="D49" s="68"/>
      <c r="E49" s="68"/>
      <c r="F49" s="68"/>
      <c r="G49" s="65"/>
      <c r="H49" s="113">
        <f>SUM(H48:H48)</f>
        <v>-90.300000000000011</v>
      </c>
      <c r="I49" s="113">
        <f>SUM(I48:I48)</f>
        <v>-104.61199999999999</v>
      </c>
      <c r="J49" s="109">
        <v>-121.60000000000001</v>
      </c>
      <c r="K49" s="113">
        <f>SUM(K47:K48)</f>
        <v>-152.1</v>
      </c>
      <c r="L49" s="113">
        <f>SUM(L47:L48)</f>
        <v>-180.91199999999998</v>
      </c>
      <c r="N49" s="113">
        <f>SUM(N47:N48)</f>
        <v>-362.1</v>
      </c>
    </row>
    <row r="50" spans="1:14" ht="12" customHeight="1"/>
    <row r="51" spans="1:14" ht="12" customHeight="1"/>
    <row r="52" spans="1:14" ht="12" customHeight="1" thickBot="1">
      <c r="C52" s="125" t="s">
        <v>250</v>
      </c>
      <c r="D52" s="125"/>
      <c r="E52" s="125"/>
      <c r="F52" s="125"/>
      <c r="G52" s="125"/>
      <c r="H52" s="126"/>
      <c r="I52" s="125"/>
      <c r="J52" s="125"/>
      <c r="K52" s="125"/>
      <c r="L52" s="125"/>
      <c r="M52" s="13"/>
      <c r="N52" s="13"/>
    </row>
    <row r="53" spans="1:14" ht="12" customHeight="1">
      <c r="C53" s="127"/>
      <c r="D53" s="127"/>
      <c r="E53" s="127"/>
      <c r="F53" s="127"/>
      <c r="G53" s="127"/>
      <c r="H53" s="276" t="s">
        <v>11</v>
      </c>
      <c r="I53" s="276"/>
      <c r="J53" s="276"/>
      <c r="K53" s="274" t="s">
        <v>7</v>
      </c>
      <c r="L53" s="274"/>
      <c r="N53" s="5" t="s">
        <v>141</v>
      </c>
    </row>
    <row r="54" spans="1:14" ht="12" customHeight="1">
      <c r="C54" s="127"/>
      <c r="D54" s="127"/>
      <c r="E54" s="127"/>
      <c r="F54" s="127"/>
      <c r="G54" s="127"/>
      <c r="H54" s="275" t="s">
        <v>0</v>
      </c>
      <c r="I54" s="275"/>
      <c r="J54" s="275"/>
      <c r="K54" s="268" t="s">
        <v>0</v>
      </c>
      <c r="L54" s="268"/>
      <c r="N54" s="64" t="s">
        <v>1</v>
      </c>
    </row>
    <row r="55" spans="1:14" ht="12" customHeight="1">
      <c r="C55" s="96" t="s">
        <v>12</v>
      </c>
      <c r="D55" s="128"/>
      <c r="E55" s="128"/>
      <c r="F55" s="128"/>
      <c r="G55" s="65"/>
      <c r="H55" s="70">
        <v>2019</v>
      </c>
      <c r="I55" s="72">
        <v>2018</v>
      </c>
      <c r="K55" s="70">
        <v>2019</v>
      </c>
      <c r="L55" s="72">
        <v>2018</v>
      </c>
      <c r="N55" s="61">
        <v>2018</v>
      </c>
    </row>
    <row r="56" spans="1:14" ht="12" customHeight="1">
      <c r="C56" s="73" t="s">
        <v>225</v>
      </c>
      <c r="E56" s="65"/>
      <c r="F56" s="65"/>
      <c r="G56" s="65"/>
      <c r="H56" s="112">
        <v>-50.9</v>
      </c>
      <c r="I56" s="112">
        <v>-51.283000000000001</v>
      </c>
      <c r="J56" s="112"/>
      <c r="K56" s="112">
        <v>-105.1</v>
      </c>
      <c r="L56" s="112">
        <v>-104.402</v>
      </c>
      <c r="N56" s="112">
        <v>-203.4</v>
      </c>
    </row>
    <row r="57" spans="1:14" ht="12" customHeight="1">
      <c r="C57" s="128" t="s">
        <v>100</v>
      </c>
      <c r="E57" s="65"/>
      <c r="F57" s="65"/>
      <c r="G57" s="65"/>
      <c r="H57" s="112">
        <v>23.7</v>
      </c>
      <c r="I57" s="112">
        <v>33.488999999999997</v>
      </c>
      <c r="J57" s="112"/>
      <c r="K57" s="112">
        <v>43.7</v>
      </c>
      <c r="L57" s="112">
        <v>47.873999999999995</v>
      </c>
      <c r="N57" s="112">
        <v>85.899999999999991</v>
      </c>
    </row>
    <row r="58" spans="1:14" ht="12" customHeight="1">
      <c r="C58" s="68" t="s">
        <v>65</v>
      </c>
      <c r="D58" s="7"/>
      <c r="E58" s="7"/>
      <c r="F58" s="131"/>
      <c r="G58" s="65"/>
      <c r="H58" s="113">
        <f>SUM(H56:H57)</f>
        <v>-27.2</v>
      </c>
      <c r="I58" s="113">
        <f>SUM(I56:I57)</f>
        <v>-17.794000000000004</v>
      </c>
      <c r="J58" s="109">
        <v>-121.60000000000001</v>
      </c>
      <c r="K58" s="113">
        <f>SUM(K56:K57)</f>
        <v>-61.399999999999991</v>
      </c>
      <c r="L58" s="113">
        <f>SUM(L56:L57)</f>
        <v>-56.528000000000006</v>
      </c>
      <c r="N58" s="113">
        <f>SUM(N56:N57)</f>
        <v>-117.50000000000001</v>
      </c>
    </row>
    <row r="59" spans="1:14" ht="12" customHeight="1">
      <c r="C59" s="244" t="s">
        <v>293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75"/>
    </row>
    <row r="60" spans="1:14" ht="12" customHeight="1"/>
    <row r="61" spans="1:14" ht="12" customHeight="1">
      <c r="C61" s="5"/>
    </row>
    <row r="62" spans="1:14" ht="12" customHeight="1"/>
    <row r="63" spans="1:14" ht="12" customHeight="1" thickBot="1">
      <c r="A63" s="277" t="s">
        <v>275</v>
      </c>
      <c r="C63" s="132" t="s">
        <v>101</v>
      </c>
      <c r="D63" s="125"/>
      <c r="E63" s="125"/>
      <c r="F63" s="125"/>
      <c r="G63" s="125"/>
      <c r="H63" s="126"/>
      <c r="I63" s="125"/>
      <c r="J63" s="125"/>
      <c r="K63" s="125"/>
      <c r="L63" s="125"/>
      <c r="M63" s="13"/>
      <c r="N63" s="13"/>
    </row>
    <row r="64" spans="1:14" ht="12" customHeight="1">
      <c r="A64" s="277"/>
      <c r="C64" s="127"/>
      <c r="D64" s="127"/>
      <c r="E64" s="127"/>
      <c r="F64" s="127"/>
      <c r="G64" s="127"/>
      <c r="H64" s="276" t="s">
        <v>11</v>
      </c>
      <c r="I64" s="276"/>
      <c r="J64" s="276"/>
      <c r="K64" s="274" t="s">
        <v>7</v>
      </c>
      <c r="L64" s="274"/>
      <c r="N64" s="5" t="s">
        <v>141</v>
      </c>
    </row>
    <row r="65" spans="1:14" ht="12" customHeight="1">
      <c r="A65" s="277"/>
      <c r="C65" s="127"/>
      <c r="D65" s="127"/>
      <c r="E65" s="127"/>
      <c r="F65" s="127"/>
      <c r="G65" s="127"/>
      <c r="H65" s="275" t="s">
        <v>0</v>
      </c>
      <c r="I65" s="275"/>
      <c r="J65" s="275"/>
      <c r="K65" s="268" t="s">
        <v>0</v>
      </c>
      <c r="L65" s="268"/>
      <c r="N65" s="64" t="s">
        <v>1</v>
      </c>
    </row>
    <row r="66" spans="1:14" ht="12" customHeight="1">
      <c r="A66" s="277"/>
      <c r="C66" s="96" t="s">
        <v>12</v>
      </c>
      <c r="D66" s="128"/>
      <c r="E66" s="128"/>
      <c r="F66" s="128"/>
      <c r="G66" s="65"/>
      <c r="H66" s="70">
        <v>2019</v>
      </c>
      <c r="I66" s="72">
        <v>2018</v>
      </c>
      <c r="K66" s="70">
        <v>2019</v>
      </c>
      <c r="L66" s="72">
        <v>2018</v>
      </c>
      <c r="N66" s="61">
        <v>2018</v>
      </c>
    </row>
    <row r="67" spans="1:14" ht="12" customHeight="1">
      <c r="A67" s="277"/>
      <c r="C67" s="65" t="s">
        <v>102</v>
      </c>
      <c r="E67" s="65"/>
      <c r="F67" s="65"/>
      <c r="G67" s="65"/>
      <c r="H67" s="112">
        <v>0</v>
      </c>
      <c r="I67" s="112">
        <v>0</v>
      </c>
      <c r="J67" s="112"/>
      <c r="K67" s="112">
        <v>0</v>
      </c>
      <c r="L67" s="112">
        <v>0</v>
      </c>
      <c r="N67" s="112">
        <v>0</v>
      </c>
    </row>
    <row r="68" spans="1:14" ht="12" customHeight="1">
      <c r="A68" s="277"/>
      <c r="C68" s="65" t="s">
        <v>66</v>
      </c>
      <c r="E68" s="65"/>
      <c r="F68" s="65"/>
      <c r="G68" s="65"/>
      <c r="H68" s="112">
        <v>0</v>
      </c>
      <c r="I68" s="112">
        <v>0</v>
      </c>
      <c r="J68" s="112"/>
      <c r="K68" s="112">
        <v>0</v>
      </c>
      <c r="L68" s="112">
        <v>0</v>
      </c>
      <c r="N68" s="112">
        <v>0</v>
      </c>
    </row>
    <row r="69" spans="1:14" ht="12" customHeight="1">
      <c r="A69" s="277"/>
      <c r="C69" s="68" t="s">
        <v>65</v>
      </c>
      <c r="D69" s="7"/>
      <c r="E69" s="7"/>
      <c r="F69" s="131"/>
      <c r="G69" s="65"/>
      <c r="H69" s="113">
        <f>SUM(H67:H68)</f>
        <v>0</v>
      </c>
      <c r="I69" s="113">
        <f>SUM(I67:I68)</f>
        <v>0</v>
      </c>
      <c r="J69" s="109">
        <v>-121.60000000000001</v>
      </c>
      <c r="K69" s="113">
        <f>SUM(K67:K68)</f>
        <v>0</v>
      </c>
      <c r="L69" s="113">
        <f>SUM(L67:L68)</f>
        <v>0</v>
      </c>
      <c r="N69" s="113">
        <f>SUM(N67:N68)</f>
        <v>0</v>
      </c>
    </row>
    <row r="70" spans="1:14" ht="12" customHeight="1"/>
    <row r="71" spans="1:14" ht="12" customHeight="1"/>
    <row r="72" spans="1:14" ht="12" customHeight="1"/>
    <row r="73" spans="1:14" ht="12" customHeight="1" thickBot="1">
      <c r="C73" s="125" t="s">
        <v>103</v>
      </c>
      <c r="D73" s="125"/>
      <c r="E73" s="125"/>
      <c r="F73" s="125"/>
      <c r="G73" s="125"/>
      <c r="H73" s="126"/>
      <c r="I73" s="125"/>
      <c r="J73" s="125"/>
      <c r="K73" s="125"/>
      <c r="L73" s="125"/>
      <c r="M73" s="13"/>
      <c r="N73" s="13"/>
    </row>
    <row r="74" spans="1:14" ht="12" customHeight="1">
      <c r="C74" s="127"/>
      <c r="D74" s="127"/>
      <c r="E74" s="127"/>
      <c r="F74" s="127"/>
      <c r="G74" s="127"/>
      <c r="H74" s="276" t="s">
        <v>11</v>
      </c>
      <c r="I74" s="276"/>
      <c r="J74" s="276"/>
      <c r="K74" s="274" t="s">
        <v>7</v>
      </c>
      <c r="L74" s="274"/>
      <c r="N74" s="5" t="s">
        <v>141</v>
      </c>
    </row>
    <row r="75" spans="1:14" ht="12" customHeight="1">
      <c r="C75" s="127"/>
      <c r="D75" s="127"/>
      <c r="E75" s="127"/>
      <c r="F75" s="127"/>
      <c r="G75" s="127"/>
      <c r="H75" s="275" t="s">
        <v>0</v>
      </c>
      <c r="I75" s="275"/>
      <c r="J75" s="275"/>
      <c r="K75" s="268" t="s">
        <v>0</v>
      </c>
      <c r="L75" s="268"/>
      <c r="N75" s="64" t="s">
        <v>1</v>
      </c>
    </row>
    <row r="76" spans="1:14" ht="12" customHeight="1">
      <c r="C76" s="96" t="s">
        <v>12</v>
      </c>
      <c r="D76" s="128"/>
      <c r="E76" s="128"/>
      <c r="F76" s="128"/>
      <c r="G76" s="65"/>
      <c r="H76" s="70">
        <v>2019</v>
      </c>
      <c r="I76" s="72">
        <v>2018</v>
      </c>
      <c r="K76" s="70">
        <v>2019</v>
      </c>
      <c r="L76" s="72">
        <v>2018</v>
      </c>
      <c r="N76" s="61">
        <v>2018</v>
      </c>
    </row>
    <row r="77" spans="1:14" ht="12" customHeight="1">
      <c r="C77" s="65" t="s">
        <v>104</v>
      </c>
      <c r="E77" s="65"/>
      <c r="F77" s="65"/>
      <c r="G77" s="65"/>
      <c r="H77" s="112">
        <v>-0.4</v>
      </c>
      <c r="I77" s="112">
        <v>0.42399999999999999</v>
      </c>
      <c r="J77" s="112"/>
      <c r="K77" s="112">
        <v>-0.5</v>
      </c>
      <c r="L77" s="112">
        <v>-0.89900000000000002</v>
      </c>
      <c r="N77" s="112">
        <v>-2.4</v>
      </c>
    </row>
    <row r="78" spans="1:14" ht="12" customHeight="1">
      <c r="C78" s="65" t="s">
        <v>105</v>
      </c>
      <c r="E78" s="65"/>
      <c r="F78" s="65"/>
      <c r="G78" s="65"/>
      <c r="H78" s="112">
        <v>0</v>
      </c>
      <c r="I78" s="112">
        <v>0</v>
      </c>
      <c r="J78" s="112"/>
      <c r="K78" s="112">
        <v>0</v>
      </c>
      <c r="L78" s="112">
        <v>0</v>
      </c>
      <c r="N78" s="112">
        <v>-1.7000000000000002</v>
      </c>
    </row>
    <row r="79" spans="1:14" ht="12" customHeight="1">
      <c r="C79" s="65" t="s">
        <v>106</v>
      </c>
      <c r="E79" s="65"/>
      <c r="F79" s="65"/>
      <c r="G79" s="65"/>
      <c r="H79" s="112">
        <v>0</v>
      </c>
      <c r="I79" s="111">
        <v>1.071</v>
      </c>
      <c r="J79" s="112"/>
      <c r="K79" s="112">
        <v>2.9</v>
      </c>
      <c r="L79" s="111">
        <v>7.1449999999999996</v>
      </c>
      <c r="N79" s="112">
        <v>6.9</v>
      </c>
    </row>
    <row r="80" spans="1:14" ht="12" customHeight="1">
      <c r="C80" s="65" t="s">
        <v>107</v>
      </c>
      <c r="E80" s="65"/>
      <c r="F80" s="65"/>
      <c r="G80" s="65"/>
      <c r="H80" s="112">
        <v>0</v>
      </c>
      <c r="I80" s="112">
        <v>0</v>
      </c>
      <c r="J80" s="112"/>
      <c r="K80" s="112">
        <v>0</v>
      </c>
      <c r="L80" s="112">
        <v>0</v>
      </c>
      <c r="N80" s="112">
        <v>-8.1999999999999993</v>
      </c>
    </row>
    <row r="81" spans="2:14" ht="12" customHeight="1">
      <c r="C81" s="65" t="s">
        <v>3</v>
      </c>
      <c r="E81" s="65"/>
      <c r="F81" s="65"/>
      <c r="G81" s="65"/>
      <c r="H81" s="112">
        <v>-0.9</v>
      </c>
      <c r="I81" s="111">
        <v>-5.8460000000000001</v>
      </c>
      <c r="J81" s="112"/>
      <c r="K81" s="112">
        <v>-0.9</v>
      </c>
      <c r="L81" s="111">
        <v>-6.7430000000000003</v>
      </c>
      <c r="N81" s="112">
        <v>-8.1</v>
      </c>
    </row>
    <row r="82" spans="2:14" ht="12" customHeight="1">
      <c r="C82" s="68" t="s">
        <v>65</v>
      </c>
      <c r="D82" s="7"/>
      <c r="E82" s="7"/>
      <c r="F82" s="131"/>
      <c r="G82" s="65"/>
      <c r="H82" s="113">
        <f>SUM(H77:H81)</f>
        <v>-1.3</v>
      </c>
      <c r="I82" s="113">
        <f>SUM(I77:I81)</f>
        <v>-4.351</v>
      </c>
      <c r="J82" s="109">
        <v>-121.60000000000001</v>
      </c>
      <c r="K82" s="113">
        <f>SUM(K77:K81)</f>
        <v>1.5</v>
      </c>
      <c r="L82" s="113">
        <f>SUM(L77:L81)</f>
        <v>-0.49700000000000077</v>
      </c>
      <c r="N82" s="113">
        <f>SUM(N77:N81)</f>
        <v>-13.499999999999998</v>
      </c>
    </row>
    <row r="83" spans="2:14" ht="12" customHeight="1"/>
    <row r="84" spans="2:14" ht="12" customHeight="1"/>
    <row r="85" spans="2:14" ht="12" customHeight="1">
      <c r="B85" s="4" t="s">
        <v>276</v>
      </c>
    </row>
    <row r="86" spans="2:14" ht="12" customHeight="1">
      <c r="B86" s="4"/>
    </row>
    <row r="87" spans="2:14" ht="12" customHeight="1" thickBot="1">
      <c r="C87" s="125" t="s">
        <v>109</v>
      </c>
      <c r="D87" s="125"/>
      <c r="E87" s="125"/>
      <c r="F87" s="125"/>
      <c r="G87" s="125"/>
      <c r="H87" s="126"/>
      <c r="I87" s="125"/>
      <c r="J87" s="125"/>
      <c r="K87" s="125"/>
      <c r="L87" s="125"/>
      <c r="M87" s="13"/>
      <c r="N87" s="13"/>
    </row>
    <row r="88" spans="2:14" ht="12" customHeight="1">
      <c r="C88" s="127"/>
      <c r="D88" s="127"/>
      <c r="E88" s="127"/>
      <c r="F88" s="127"/>
      <c r="G88" s="127"/>
      <c r="H88" s="276" t="s">
        <v>11</v>
      </c>
      <c r="I88" s="276"/>
      <c r="J88" s="276"/>
      <c r="K88" s="274" t="s">
        <v>7</v>
      </c>
      <c r="L88" s="274"/>
      <c r="N88" s="5" t="s">
        <v>141</v>
      </c>
    </row>
    <row r="89" spans="2:14" ht="12" customHeight="1">
      <c r="C89" s="127"/>
      <c r="D89" s="127"/>
      <c r="E89" s="127"/>
      <c r="F89" s="127"/>
      <c r="G89" s="127"/>
      <c r="H89" s="275" t="s">
        <v>0</v>
      </c>
      <c r="I89" s="275"/>
      <c r="J89" s="275"/>
      <c r="K89" s="268" t="s">
        <v>0</v>
      </c>
      <c r="L89" s="268"/>
      <c r="N89" s="64" t="s">
        <v>1</v>
      </c>
    </row>
    <row r="90" spans="2:14" ht="12" customHeight="1">
      <c r="C90" s="96" t="s">
        <v>12</v>
      </c>
      <c r="D90" s="128"/>
      <c r="E90" s="128"/>
      <c r="F90" s="128"/>
      <c r="G90" s="65"/>
      <c r="H90" s="70">
        <v>2019</v>
      </c>
      <c r="I90" s="72">
        <v>2018</v>
      </c>
      <c r="K90" s="70">
        <v>2019</v>
      </c>
      <c r="L90" s="72">
        <v>2018</v>
      </c>
      <c r="N90" s="61">
        <v>2018</v>
      </c>
    </row>
    <row r="91" spans="2:14" ht="12" customHeight="1">
      <c r="C91" s="73" t="s">
        <v>295</v>
      </c>
      <c r="E91" s="65"/>
      <c r="F91" s="65"/>
      <c r="G91" s="65"/>
      <c r="H91" s="112">
        <v>-15.8</v>
      </c>
      <c r="I91" s="112">
        <v>-16.98</v>
      </c>
      <c r="J91" s="112"/>
      <c r="K91" s="112">
        <v>-32.5</v>
      </c>
      <c r="L91" s="112">
        <v>-34.070999999999998</v>
      </c>
      <c r="N91" s="112">
        <v>-69.099999999999994</v>
      </c>
    </row>
    <row r="92" spans="2:14" ht="12" customHeight="1">
      <c r="C92" s="73" t="s">
        <v>294</v>
      </c>
      <c r="E92" s="65"/>
      <c r="F92" s="65"/>
      <c r="G92" s="65"/>
      <c r="H92" s="112">
        <v>-3.5</v>
      </c>
      <c r="I92" s="112">
        <v>0</v>
      </c>
      <c r="J92" s="112"/>
      <c r="K92" s="112">
        <v>-7.3</v>
      </c>
      <c r="L92" s="112">
        <v>0</v>
      </c>
      <c r="N92" s="112">
        <v>0</v>
      </c>
    </row>
    <row r="93" spans="2:14" ht="12" customHeight="1">
      <c r="C93" s="73" t="s">
        <v>108</v>
      </c>
      <c r="E93" s="65"/>
      <c r="F93" s="65"/>
      <c r="G93" s="65"/>
      <c r="H93" s="112">
        <v>2.5</v>
      </c>
      <c r="I93" s="112">
        <v>1.653</v>
      </c>
      <c r="J93" s="112"/>
      <c r="K93" s="112">
        <v>4.6999999999999984</v>
      </c>
      <c r="L93" s="112">
        <v>2.9870000000000001</v>
      </c>
      <c r="N93" s="112">
        <v>7.1</v>
      </c>
    </row>
    <row r="94" spans="2:14" ht="12" customHeight="1">
      <c r="C94" s="68" t="s">
        <v>65</v>
      </c>
      <c r="D94" s="7"/>
      <c r="E94" s="7"/>
      <c r="F94" s="131"/>
      <c r="G94" s="65"/>
      <c r="H94" s="113">
        <f>SUM(H91:H93)</f>
        <v>-16.8</v>
      </c>
      <c r="I94" s="113">
        <f>SUM(I91:I93)</f>
        <v>-15.327</v>
      </c>
      <c r="J94" s="109">
        <v>-121.60000000000001</v>
      </c>
      <c r="K94" s="113">
        <f>SUM(K91:K93)</f>
        <v>-35.1</v>
      </c>
      <c r="L94" s="113">
        <f>SUM(L91:L93)</f>
        <v>-31.083999999999996</v>
      </c>
      <c r="N94" s="113">
        <f>SUM(N91:N93)</f>
        <v>-61.999999999999993</v>
      </c>
    </row>
    <row r="95" spans="2:14" ht="12" customHeight="1"/>
    <row r="96" spans="2:14" ht="12" customHeight="1"/>
    <row r="97" spans="2:14" ht="12" customHeight="1">
      <c r="B97" s="4" t="s">
        <v>277</v>
      </c>
    </row>
    <row r="98" spans="2:14" ht="12" customHeight="1">
      <c r="B98" s="4"/>
    </row>
    <row r="99" spans="2:14" ht="12" customHeight="1" thickBot="1">
      <c r="C99" s="125" t="s">
        <v>110</v>
      </c>
      <c r="D99" s="125"/>
      <c r="E99" s="125"/>
      <c r="F99" s="125"/>
      <c r="G99" s="125"/>
      <c r="H99" s="126"/>
      <c r="I99" s="125"/>
      <c r="J99" s="125"/>
      <c r="K99" s="125"/>
      <c r="L99" s="125"/>
      <c r="M99" s="13"/>
      <c r="N99" s="13"/>
    </row>
    <row r="100" spans="2:14" ht="12" customHeight="1">
      <c r="C100" s="127"/>
      <c r="D100" s="127"/>
      <c r="E100" s="127"/>
      <c r="F100" s="127"/>
      <c r="G100" s="127"/>
      <c r="H100" s="276" t="s">
        <v>11</v>
      </c>
      <c r="I100" s="276"/>
      <c r="J100" s="276"/>
      <c r="K100" s="274" t="s">
        <v>7</v>
      </c>
      <c r="L100" s="274"/>
      <c r="N100" s="5" t="s">
        <v>141</v>
      </c>
    </row>
    <row r="101" spans="2:14" ht="12" customHeight="1">
      <c r="C101" s="127"/>
      <c r="D101" s="127"/>
      <c r="E101" s="127"/>
      <c r="F101" s="127"/>
      <c r="G101" s="127"/>
      <c r="H101" s="275" t="s">
        <v>0</v>
      </c>
      <c r="I101" s="275"/>
      <c r="J101" s="275"/>
      <c r="K101" s="268" t="s">
        <v>0</v>
      </c>
      <c r="L101" s="268"/>
      <c r="N101" s="64" t="s">
        <v>1</v>
      </c>
    </row>
    <row r="102" spans="2:14" ht="12" customHeight="1">
      <c r="C102" s="96" t="s">
        <v>12</v>
      </c>
      <c r="D102" s="128"/>
      <c r="E102" s="128"/>
      <c r="F102" s="128"/>
      <c r="G102" s="65"/>
      <c r="H102" s="70">
        <v>2019</v>
      </c>
      <c r="I102" s="72">
        <v>2018</v>
      </c>
      <c r="K102" s="70">
        <v>2019</v>
      </c>
      <c r="L102" s="72">
        <v>2018</v>
      </c>
      <c r="N102" s="61">
        <v>2018</v>
      </c>
    </row>
    <row r="103" spans="2:14" ht="12" customHeight="1">
      <c r="C103" s="73" t="s">
        <v>9</v>
      </c>
      <c r="D103" s="65"/>
      <c r="E103" s="65"/>
      <c r="F103" s="65"/>
      <c r="G103" s="65"/>
      <c r="H103" s="112">
        <v>0.7</v>
      </c>
      <c r="I103" s="112">
        <v>0.433</v>
      </c>
      <c r="K103" s="112">
        <v>1.2</v>
      </c>
      <c r="L103" s="112">
        <v>0.77899999999999991</v>
      </c>
      <c r="N103" s="130">
        <v>2.2000000000000002</v>
      </c>
    </row>
    <row r="104" spans="2:14" ht="12" customHeight="1">
      <c r="C104" s="86" t="s">
        <v>111</v>
      </c>
      <c r="E104" s="65"/>
      <c r="F104" s="65"/>
      <c r="G104" s="65"/>
      <c r="H104" s="112">
        <v>-1.7</v>
      </c>
      <c r="I104" s="112">
        <v>0.27700000000000002</v>
      </c>
      <c r="J104" s="112"/>
      <c r="K104" s="112">
        <v>-1</v>
      </c>
      <c r="L104" s="112">
        <v>-1.4239999999999999</v>
      </c>
      <c r="N104" s="112">
        <v>-2.9000000000000004</v>
      </c>
    </row>
    <row r="105" spans="2:14" ht="12" customHeight="1">
      <c r="C105" s="73" t="s">
        <v>112</v>
      </c>
      <c r="E105" s="65"/>
      <c r="F105" s="65"/>
      <c r="G105" s="65"/>
      <c r="H105" s="112">
        <v>-3.9000000000000004</v>
      </c>
      <c r="I105" s="112">
        <v>-1.44</v>
      </c>
      <c r="J105" s="112"/>
      <c r="K105" s="112">
        <v>-5</v>
      </c>
      <c r="L105" s="112">
        <v>-3.0990000000000002</v>
      </c>
      <c r="N105" s="112">
        <v>-5.7</v>
      </c>
    </row>
    <row r="106" spans="2:14" ht="12" customHeight="1">
      <c r="C106" s="68" t="s">
        <v>65</v>
      </c>
      <c r="D106" s="7"/>
      <c r="E106" s="7"/>
      <c r="F106" s="131"/>
      <c r="G106" s="65"/>
      <c r="H106" s="113">
        <f>SUM(H103:H105)</f>
        <v>-4.9000000000000004</v>
      </c>
      <c r="I106" s="113">
        <f>SUM(I103:I105)</f>
        <v>-0.73</v>
      </c>
      <c r="J106" s="109">
        <v>-121.60000000000001</v>
      </c>
      <c r="K106" s="113">
        <f>SUM(K103:K105)</f>
        <v>-4.8</v>
      </c>
      <c r="L106" s="113">
        <f>SUM(L103:L105)</f>
        <v>-3.7440000000000002</v>
      </c>
      <c r="N106" s="113">
        <f>SUM(N103:N105)</f>
        <v>-6.4</v>
      </c>
    </row>
    <row r="107" spans="2:14" ht="12" customHeight="1"/>
    <row r="108" spans="2:14" ht="12" customHeight="1">
      <c r="B108" s="4" t="s">
        <v>278</v>
      </c>
    </row>
    <row r="109" spans="2:14" ht="12" customHeight="1">
      <c r="B109" s="4"/>
    </row>
    <row r="110" spans="2:14" ht="12" customHeight="1" thickBot="1">
      <c r="C110" s="125" t="s">
        <v>113</v>
      </c>
      <c r="D110" s="125"/>
      <c r="E110" s="125"/>
      <c r="F110" s="125"/>
      <c r="G110" s="125"/>
      <c r="H110" s="126"/>
      <c r="I110" s="125"/>
      <c r="J110" s="125"/>
      <c r="K110" s="125"/>
      <c r="L110" s="125"/>
      <c r="M110" s="13"/>
      <c r="N110" s="13"/>
    </row>
    <row r="111" spans="2:14" ht="12" customHeight="1">
      <c r="C111" s="127"/>
      <c r="D111" s="127"/>
      <c r="E111" s="127"/>
      <c r="F111" s="127"/>
      <c r="G111" s="127"/>
      <c r="H111" s="276" t="s">
        <v>11</v>
      </c>
      <c r="I111" s="276"/>
      <c r="J111" s="276"/>
      <c r="K111" s="274" t="s">
        <v>7</v>
      </c>
      <c r="L111" s="274"/>
      <c r="N111" s="5" t="s">
        <v>141</v>
      </c>
    </row>
    <row r="112" spans="2:14" ht="12" customHeight="1">
      <c r="C112" s="127"/>
      <c r="D112" s="127"/>
      <c r="E112" s="127"/>
      <c r="F112" s="127"/>
      <c r="G112" s="127"/>
      <c r="H112" s="275" t="s">
        <v>0</v>
      </c>
      <c r="I112" s="275"/>
      <c r="J112" s="275"/>
      <c r="K112" s="268" t="s">
        <v>0</v>
      </c>
      <c r="L112" s="268"/>
      <c r="N112" s="64" t="s">
        <v>1</v>
      </c>
    </row>
    <row r="113" spans="2:14" ht="12" customHeight="1">
      <c r="C113" s="96" t="s">
        <v>12</v>
      </c>
      <c r="D113" s="128"/>
      <c r="E113" s="128"/>
      <c r="F113" s="128"/>
      <c r="G113" s="65"/>
      <c r="H113" s="70">
        <v>2019</v>
      </c>
      <c r="I113" s="72">
        <v>2018</v>
      </c>
      <c r="K113" s="70">
        <v>2019</v>
      </c>
      <c r="L113" s="72">
        <v>2018</v>
      </c>
      <c r="N113" s="61">
        <v>2018</v>
      </c>
    </row>
    <row r="114" spans="2:14" ht="12" customHeight="1">
      <c r="C114" s="73" t="s">
        <v>114</v>
      </c>
      <c r="D114" s="65"/>
      <c r="E114" s="65"/>
      <c r="F114" s="65"/>
      <c r="G114" s="65"/>
      <c r="H114" s="112">
        <v>-9.8000000000000007</v>
      </c>
      <c r="I114" s="112">
        <v>-4.4000000000000004</v>
      </c>
      <c r="K114" s="112">
        <v>-10.4</v>
      </c>
      <c r="L114" s="112">
        <v>-14.5</v>
      </c>
      <c r="N114" s="112">
        <v>-40</v>
      </c>
    </row>
    <row r="115" spans="2:14" ht="12" customHeight="1">
      <c r="C115" s="86" t="s">
        <v>115</v>
      </c>
      <c r="E115" s="65"/>
      <c r="F115" s="65"/>
      <c r="G115" s="65"/>
      <c r="H115" s="112">
        <v>0</v>
      </c>
      <c r="I115" s="112">
        <v>0</v>
      </c>
      <c r="J115" s="112"/>
      <c r="K115" s="112">
        <v>0</v>
      </c>
      <c r="L115" s="112">
        <v>0</v>
      </c>
      <c r="N115" s="112">
        <v>0</v>
      </c>
    </row>
    <row r="116" spans="2:14" ht="12" customHeight="1">
      <c r="C116" s="68" t="s">
        <v>65</v>
      </c>
      <c r="D116" s="7"/>
      <c r="E116" s="7"/>
      <c r="F116" s="131"/>
      <c r="G116" s="65"/>
      <c r="H116" s="113">
        <f>SUM(H114:H115)</f>
        <v>-9.8000000000000007</v>
      </c>
      <c r="I116" s="113">
        <f>SUM(I114:I115)</f>
        <v>-4.4000000000000004</v>
      </c>
      <c r="J116" s="109">
        <v>-121.60000000000001</v>
      </c>
      <c r="K116" s="113">
        <f>SUM(K114:K115)</f>
        <v>-10.4</v>
      </c>
      <c r="L116" s="113">
        <f>SUM(L114:L115)</f>
        <v>-14.5</v>
      </c>
      <c r="N116" s="113">
        <f>SUM(N114:N115)</f>
        <v>-40</v>
      </c>
    </row>
    <row r="117" spans="2:14" ht="12" customHeight="1"/>
    <row r="118" spans="2:14" ht="12" customHeight="1">
      <c r="B118" s="4" t="s">
        <v>279</v>
      </c>
    </row>
    <row r="119" spans="2:14" ht="12" customHeight="1"/>
    <row r="120" spans="2:14" ht="12" customHeight="1" thickBot="1">
      <c r="C120" s="125" t="s">
        <v>116</v>
      </c>
      <c r="D120" s="125"/>
      <c r="E120" s="125"/>
      <c r="F120" s="125"/>
      <c r="G120" s="125"/>
      <c r="H120" s="126"/>
      <c r="I120" s="125"/>
      <c r="J120" s="125"/>
      <c r="K120" s="125"/>
      <c r="L120" s="125"/>
      <c r="M120" s="13"/>
      <c r="N120" s="13"/>
    </row>
    <row r="121" spans="2:14" ht="12" customHeight="1">
      <c r="C121" s="127"/>
      <c r="D121" s="127"/>
      <c r="E121" s="127"/>
      <c r="F121" s="127"/>
      <c r="G121" s="127"/>
      <c r="H121" s="276" t="s">
        <v>11</v>
      </c>
      <c r="I121" s="276"/>
      <c r="J121" s="276"/>
      <c r="K121" s="274" t="s">
        <v>7</v>
      </c>
      <c r="L121" s="274"/>
      <c r="N121" s="5" t="s">
        <v>141</v>
      </c>
    </row>
    <row r="122" spans="2:14" ht="12" customHeight="1">
      <c r="C122" s="127"/>
      <c r="D122" s="127"/>
      <c r="E122" s="127"/>
      <c r="F122" s="127"/>
      <c r="G122" s="127"/>
      <c r="H122" s="275" t="s">
        <v>0</v>
      </c>
      <c r="I122" s="275"/>
      <c r="J122" s="275"/>
      <c r="K122" s="268" t="s">
        <v>0</v>
      </c>
      <c r="L122" s="268"/>
      <c r="N122" s="64" t="s">
        <v>1</v>
      </c>
    </row>
    <row r="123" spans="2:14" ht="12" customHeight="1">
      <c r="C123" s="96" t="s">
        <v>12</v>
      </c>
      <c r="D123" s="128"/>
      <c r="E123" s="128"/>
      <c r="F123" s="128"/>
      <c r="G123" s="65"/>
      <c r="H123" s="70">
        <v>2019</v>
      </c>
      <c r="I123" s="72">
        <v>2018</v>
      </c>
      <c r="J123" s="8"/>
      <c r="K123" s="70">
        <v>2019</v>
      </c>
      <c r="L123" s="72">
        <v>2018</v>
      </c>
      <c r="N123" s="61">
        <v>2018</v>
      </c>
    </row>
    <row r="124" spans="2:14" ht="12" customHeight="1">
      <c r="C124" s="73" t="s">
        <v>117</v>
      </c>
      <c r="D124" s="65"/>
      <c r="E124" s="65"/>
      <c r="F124" s="65"/>
      <c r="G124" s="65"/>
      <c r="H124" s="129">
        <v>4</v>
      </c>
      <c r="I124" s="112">
        <v>6.6</v>
      </c>
      <c r="J124" s="8"/>
      <c r="K124" s="112">
        <v>6.3000000000000007</v>
      </c>
      <c r="L124" s="112">
        <v>10.5</v>
      </c>
      <c r="N124" s="130">
        <v>24.4</v>
      </c>
    </row>
    <row r="125" spans="2:14" ht="12" customHeight="1">
      <c r="C125" s="86" t="s">
        <v>118</v>
      </c>
      <c r="D125" s="65"/>
      <c r="E125" s="65"/>
      <c r="F125" s="65"/>
      <c r="G125" s="65"/>
      <c r="H125" s="129">
        <v>12.700000000000001</v>
      </c>
      <c r="I125" s="112">
        <v>0</v>
      </c>
      <c r="J125" s="8"/>
      <c r="K125" s="112">
        <v>19.8</v>
      </c>
      <c r="L125" s="112">
        <v>0</v>
      </c>
      <c r="N125" s="130">
        <v>4.7</v>
      </c>
    </row>
    <row r="126" spans="2:14" ht="12" customHeight="1">
      <c r="C126" s="86" t="s">
        <v>119</v>
      </c>
      <c r="D126" s="65"/>
      <c r="E126" s="65"/>
      <c r="F126" s="65"/>
      <c r="G126" s="65"/>
      <c r="H126" s="129">
        <v>1.7</v>
      </c>
      <c r="I126" s="112">
        <v>0.3</v>
      </c>
      <c r="J126" s="8"/>
      <c r="K126" s="112">
        <v>3</v>
      </c>
      <c r="L126" s="112">
        <v>0.3</v>
      </c>
      <c r="N126" s="130">
        <v>10.4</v>
      </c>
    </row>
    <row r="127" spans="2:14" ht="12" customHeight="1">
      <c r="C127" s="89" t="s">
        <v>3</v>
      </c>
      <c r="D127" s="128"/>
      <c r="E127" s="128"/>
      <c r="F127" s="128"/>
      <c r="G127" s="65"/>
      <c r="H127" s="70">
        <v>0.8</v>
      </c>
      <c r="I127" s="134">
        <v>1.4</v>
      </c>
      <c r="J127" s="8"/>
      <c r="K127" s="134">
        <v>1.6</v>
      </c>
      <c r="L127" s="134">
        <v>1.5</v>
      </c>
      <c r="N127" s="203">
        <v>3</v>
      </c>
    </row>
    <row r="128" spans="2:14" ht="12" customHeight="1">
      <c r="C128" s="77" t="s">
        <v>120</v>
      </c>
      <c r="D128" s="65"/>
      <c r="E128" s="65"/>
      <c r="F128" s="65"/>
      <c r="G128" s="65"/>
      <c r="H128" s="109">
        <f>SUM(H124:H127)</f>
        <v>19.200000000000003</v>
      </c>
      <c r="I128" s="109">
        <f>SUM(I124:I127)</f>
        <v>8.2999999999999989</v>
      </c>
      <c r="J128" s="206"/>
      <c r="K128" s="109">
        <f>SUM(K124:K127)</f>
        <v>30.700000000000003</v>
      </c>
      <c r="L128" s="109">
        <f>SUM(L124:L127)</f>
        <v>12.3</v>
      </c>
      <c r="N128" s="109">
        <f>SUM(N124:N127)</f>
        <v>42.5</v>
      </c>
    </row>
    <row r="129" spans="2:14" ht="12" customHeight="1">
      <c r="C129" s="73" t="s">
        <v>121</v>
      </c>
      <c r="E129" s="65"/>
      <c r="F129" s="65"/>
      <c r="G129" s="65"/>
      <c r="H129" s="201">
        <v>-0.7</v>
      </c>
      <c r="I129" s="112">
        <v>-1.4410000000000001</v>
      </c>
      <c r="J129" s="112"/>
      <c r="K129" s="112">
        <v>-2.5</v>
      </c>
      <c r="L129" s="112">
        <v>8.6589999999999989</v>
      </c>
      <c r="N129" s="112">
        <v>5.5</v>
      </c>
    </row>
    <row r="130" spans="2:14" ht="12" customHeight="1">
      <c r="C130" s="133" t="s">
        <v>122</v>
      </c>
      <c r="D130" s="7"/>
      <c r="E130" s="7"/>
      <c r="F130" s="131"/>
      <c r="G130" s="65"/>
      <c r="H130" s="113">
        <f>SUM(H128:H129)</f>
        <v>18.500000000000004</v>
      </c>
      <c r="I130" s="113">
        <f>SUM(I128:I129)</f>
        <v>6.8589999999999991</v>
      </c>
      <c r="J130" s="109">
        <v>-121.60000000000001</v>
      </c>
      <c r="K130" s="113">
        <f>SUM(K128:K129)</f>
        <v>28.200000000000003</v>
      </c>
      <c r="L130" s="113">
        <f>SUM(L128:L129)</f>
        <v>20.959</v>
      </c>
      <c r="N130" s="113">
        <f>SUM(N128:N129)</f>
        <v>48</v>
      </c>
    </row>
    <row r="131" spans="2:14" ht="12" customHeight="1"/>
    <row r="132" spans="2:14" ht="12" customHeight="1">
      <c r="B132" s="4" t="s">
        <v>280</v>
      </c>
    </row>
    <row r="133" spans="2:14" ht="12" customHeight="1"/>
    <row r="134" spans="2:14" ht="12" customHeight="1" thickBot="1">
      <c r="C134" s="125" t="s">
        <v>123</v>
      </c>
      <c r="D134" s="125"/>
      <c r="E134" s="125"/>
      <c r="F134" s="125"/>
      <c r="G134" s="125"/>
      <c r="H134" s="126"/>
      <c r="I134" s="125"/>
      <c r="J134" s="125"/>
      <c r="K134" s="125"/>
      <c r="L134" s="125"/>
      <c r="M134" s="13"/>
      <c r="N134" s="13"/>
    </row>
    <row r="135" spans="2:14" ht="12" customHeight="1">
      <c r="C135" s="127"/>
      <c r="D135" s="127"/>
      <c r="E135" s="127"/>
      <c r="F135" s="127"/>
      <c r="G135" s="127"/>
      <c r="K135" s="268" t="s">
        <v>0</v>
      </c>
      <c r="L135" s="268"/>
      <c r="N135" s="64" t="s">
        <v>1</v>
      </c>
    </row>
    <row r="136" spans="2:14" ht="12" customHeight="1">
      <c r="C136" s="96" t="s">
        <v>12</v>
      </c>
      <c r="D136" s="128"/>
      <c r="E136" s="128"/>
      <c r="F136" s="128"/>
      <c r="G136" s="128"/>
      <c r="H136" s="119"/>
      <c r="I136" s="119"/>
      <c r="K136" s="70">
        <v>2019</v>
      </c>
      <c r="L136" s="72">
        <v>2018</v>
      </c>
      <c r="N136" s="61">
        <v>2018</v>
      </c>
    </row>
    <row r="137" spans="2:14" ht="12" customHeight="1">
      <c r="C137" s="73" t="s">
        <v>124</v>
      </c>
      <c r="D137" s="65"/>
      <c r="E137" s="65"/>
      <c r="F137" s="65"/>
      <c r="G137" s="65"/>
      <c r="K137" s="112">
        <v>0</v>
      </c>
      <c r="L137" s="112">
        <v>3.8</v>
      </c>
      <c r="M137" s="112"/>
      <c r="N137" s="112">
        <v>0</v>
      </c>
    </row>
    <row r="138" spans="2:14" ht="12" customHeight="1">
      <c r="C138" s="73" t="s">
        <v>125</v>
      </c>
      <c r="D138" s="65"/>
      <c r="E138" s="65"/>
      <c r="F138" s="65"/>
      <c r="G138" s="65"/>
      <c r="K138" s="112">
        <v>0</v>
      </c>
      <c r="L138" s="112">
        <v>23.7</v>
      </c>
      <c r="M138" s="112"/>
      <c r="N138" s="112">
        <v>10.7</v>
      </c>
    </row>
    <row r="139" spans="2:14" ht="12" customHeight="1">
      <c r="C139" s="65" t="s">
        <v>126</v>
      </c>
      <c r="D139" s="65"/>
      <c r="E139" s="65"/>
      <c r="F139" s="65"/>
      <c r="G139" s="65"/>
      <c r="K139" s="112">
        <v>13.2</v>
      </c>
      <c r="L139" s="112">
        <v>52</v>
      </c>
      <c r="M139" s="112"/>
      <c r="N139" s="112">
        <v>29.7</v>
      </c>
    </row>
    <row r="140" spans="2:14" ht="12" customHeight="1">
      <c r="C140" s="65" t="s">
        <v>127</v>
      </c>
      <c r="D140" s="65"/>
      <c r="E140" s="65"/>
      <c r="F140" s="65"/>
      <c r="G140" s="65"/>
      <c r="K140" s="112">
        <v>73.599999999999994</v>
      </c>
      <c r="L140" s="112">
        <v>150.1</v>
      </c>
      <c r="M140" s="112"/>
      <c r="N140" s="112">
        <v>110.1</v>
      </c>
    </row>
    <row r="141" spans="2:14" ht="12" customHeight="1">
      <c r="C141" s="65" t="s">
        <v>128</v>
      </c>
      <c r="K141" s="112">
        <v>54</v>
      </c>
      <c r="L141" s="112">
        <v>78.5</v>
      </c>
      <c r="M141" s="112"/>
      <c r="N141" s="112">
        <v>66.3</v>
      </c>
    </row>
    <row r="142" spans="2:14" ht="12" customHeight="1">
      <c r="C142" s="65" t="s">
        <v>129</v>
      </c>
      <c r="D142" s="11"/>
      <c r="E142" s="11"/>
      <c r="F142" s="11"/>
      <c r="G142" s="11"/>
      <c r="H142" s="11"/>
      <c r="I142" s="11"/>
      <c r="J142" s="11"/>
      <c r="K142" s="112">
        <v>93</v>
      </c>
      <c r="L142" s="112">
        <v>51.1</v>
      </c>
      <c r="M142" s="112"/>
      <c r="N142" s="112">
        <v>116.4</v>
      </c>
    </row>
    <row r="143" spans="2:14" ht="12" customHeight="1">
      <c r="C143" s="128" t="s">
        <v>212</v>
      </c>
      <c r="D143" s="119"/>
      <c r="E143" s="119"/>
      <c r="F143" s="119"/>
      <c r="G143" s="119"/>
      <c r="H143" s="119"/>
      <c r="I143" s="119"/>
      <c r="K143" s="134">
        <v>26.2</v>
      </c>
      <c r="L143" s="134">
        <v>0</v>
      </c>
      <c r="M143" s="112"/>
      <c r="N143" s="134">
        <v>0</v>
      </c>
    </row>
    <row r="144" spans="2:14" ht="12" customHeight="1">
      <c r="C144" s="73" t="s">
        <v>130</v>
      </c>
      <c r="K144" s="112">
        <v>260.10000000000002</v>
      </c>
      <c r="L144" s="112">
        <v>359.20000000000005</v>
      </c>
      <c r="M144" s="112"/>
      <c r="N144" s="112">
        <v>333.30000000000007</v>
      </c>
    </row>
    <row r="145" spans="3:14" ht="12" customHeight="1">
      <c r="C145" s="73" t="s">
        <v>222</v>
      </c>
      <c r="K145" s="112">
        <v>416.29999999999995</v>
      </c>
      <c r="L145" s="112">
        <v>301.8</v>
      </c>
      <c r="M145" s="112"/>
      <c r="N145" s="112">
        <v>321.3</v>
      </c>
    </row>
    <row r="146" spans="3:14" ht="12" customHeight="1">
      <c r="C146" s="68" t="s">
        <v>50</v>
      </c>
      <c r="D146" s="7"/>
      <c r="E146" s="7"/>
      <c r="F146" s="7"/>
      <c r="G146" s="7"/>
      <c r="H146" s="7"/>
      <c r="I146" s="7"/>
      <c r="K146" s="115">
        <f>SUM(K144:K145)</f>
        <v>676.4</v>
      </c>
      <c r="L146" s="115">
        <f>SUM(L144:L145)</f>
        <v>661</v>
      </c>
      <c r="M146" s="112"/>
      <c r="N146" s="115">
        <f>SUM(N144:N145)</f>
        <v>654.60000000000014</v>
      </c>
    </row>
    <row r="147" spans="3:14" ht="12" customHeight="1">
      <c r="K147" s="10"/>
    </row>
    <row r="148" spans="3:14" ht="12" customHeight="1"/>
    <row r="149" spans="3:14" ht="12" customHeight="1" thickBot="1">
      <c r="C149" s="125" t="s">
        <v>239</v>
      </c>
      <c r="D149" s="125"/>
      <c r="E149" s="125"/>
      <c r="F149" s="125"/>
      <c r="G149" s="125"/>
      <c r="H149" s="126"/>
      <c r="I149" s="125"/>
      <c r="J149" s="125"/>
      <c r="K149" s="125"/>
      <c r="L149" s="125"/>
      <c r="M149" s="13"/>
      <c r="N149" s="13"/>
    </row>
    <row r="150" spans="3:14" ht="12" customHeight="1">
      <c r="C150" s="65"/>
      <c r="D150" s="65"/>
      <c r="E150" s="65"/>
      <c r="F150" s="65"/>
      <c r="G150" s="65"/>
      <c r="H150" s="276" t="s">
        <v>11</v>
      </c>
      <c r="I150" s="276"/>
      <c r="J150" s="276"/>
      <c r="K150" s="274" t="s">
        <v>7</v>
      </c>
      <c r="L150" s="274"/>
      <c r="M150" s="11"/>
      <c r="N150" s="5" t="s">
        <v>141</v>
      </c>
    </row>
    <row r="151" spans="3:14" ht="12" customHeight="1">
      <c r="C151" s="127"/>
      <c r="D151" s="127"/>
      <c r="E151" s="127"/>
      <c r="F151" s="127"/>
      <c r="G151" s="127"/>
      <c r="H151" s="275" t="s">
        <v>0</v>
      </c>
      <c r="I151" s="275"/>
      <c r="J151" s="275"/>
      <c r="K151" s="268" t="s">
        <v>0</v>
      </c>
      <c r="L151" s="268"/>
      <c r="N151" s="64" t="s">
        <v>1</v>
      </c>
    </row>
    <row r="152" spans="3:14" ht="12" customHeight="1">
      <c r="C152" s="96" t="s">
        <v>12</v>
      </c>
      <c r="D152" s="128"/>
      <c r="E152" s="128"/>
      <c r="F152" s="128"/>
      <c r="G152" s="65"/>
      <c r="H152" s="70">
        <v>2019</v>
      </c>
      <c r="I152" s="72">
        <v>2018</v>
      </c>
      <c r="K152" s="70">
        <v>2019</v>
      </c>
      <c r="L152" s="72">
        <v>2018</v>
      </c>
      <c r="N152" s="61">
        <v>2018</v>
      </c>
    </row>
    <row r="153" spans="3:14" ht="12" customHeight="1">
      <c r="C153" s="169"/>
      <c r="D153" s="65"/>
      <c r="E153" s="65"/>
      <c r="F153" s="65"/>
      <c r="G153" s="65"/>
      <c r="H153" s="11"/>
      <c r="I153" s="11"/>
      <c r="K153" s="129"/>
      <c r="L153" s="130"/>
      <c r="N153" s="69"/>
    </row>
    <row r="154" spans="3:14" ht="12" customHeight="1">
      <c r="C154" s="5" t="s">
        <v>236</v>
      </c>
      <c r="G154" s="11"/>
      <c r="H154" s="201">
        <v>43.599999999999994</v>
      </c>
      <c r="I154" s="201">
        <v>134.30000000000001</v>
      </c>
      <c r="K154" s="201">
        <v>61.1</v>
      </c>
      <c r="L154" s="201">
        <v>196.4</v>
      </c>
      <c r="M154" s="201"/>
      <c r="N154" s="201">
        <v>322.2</v>
      </c>
    </row>
    <row r="155" spans="3:14" ht="12" customHeight="1">
      <c r="C155" s="5" t="s">
        <v>149</v>
      </c>
      <c r="G155" s="11"/>
      <c r="H155" s="201">
        <v>45.6</v>
      </c>
      <c r="I155" s="201">
        <v>68.7</v>
      </c>
      <c r="K155" s="201">
        <v>106.5</v>
      </c>
      <c r="L155" s="201">
        <v>152.19999999999999</v>
      </c>
      <c r="M155" s="201"/>
      <c r="N155" s="201">
        <v>371.9</v>
      </c>
    </row>
    <row r="156" spans="3:14" ht="12" customHeight="1">
      <c r="C156" s="5" t="s">
        <v>131</v>
      </c>
      <c r="G156" s="11"/>
      <c r="H156" s="201">
        <v>65.7</v>
      </c>
      <c r="I156" s="201">
        <v>81.3</v>
      </c>
      <c r="K156" s="201">
        <v>127.8</v>
      </c>
      <c r="L156" s="201">
        <v>135</v>
      </c>
      <c r="M156" s="201"/>
      <c r="N156" s="201">
        <v>277.10000000000002</v>
      </c>
    </row>
    <row r="157" spans="3:14" ht="12" customHeight="1">
      <c r="C157" s="5" t="s">
        <v>132</v>
      </c>
      <c r="G157" s="11"/>
      <c r="H157" s="201">
        <v>2.5</v>
      </c>
      <c r="I157" s="201">
        <v>1.653</v>
      </c>
      <c r="K157" s="201">
        <v>4.6999999999999984</v>
      </c>
      <c r="L157" s="201">
        <v>2.9870000000000001</v>
      </c>
      <c r="M157" s="201"/>
      <c r="N157" s="201">
        <v>7.1</v>
      </c>
    </row>
    <row r="158" spans="3:14" ht="12" customHeight="1">
      <c r="C158" s="5" t="s">
        <v>133</v>
      </c>
      <c r="G158" s="11"/>
      <c r="H158" s="201">
        <v>23.9</v>
      </c>
      <c r="I158" s="201">
        <v>33.488999999999997</v>
      </c>
      <c r="K158" s="201">
        <v>45.3</v>
      </c>
      <c r="L158" s="201">
        <v>47.873999999999995</v>
      </c>
      <c r="M158" s="201"/>
      <c r="N158" s="201">
        <v>87.7</v>
      </c>
    </row>
    <row r="159" spans="3:14" ht="12" customHeight="1">
      <c r="C159" s="5" t="s">
        <v>267</v>
      </c>
      <c r="G159" s="11"/>
      <c r="H159" s="201">
        <v>-55.2</v>
      </c>
      <c r="I159" s="201">
        <v>-53.9</v>
      </c>
      <c r="K159" s="201">
        <v>-99.9</v>
      </c>
      <c r="L159" s="201">
        <v>-94.2</v>
      </c>
      <c r="M159" s="201"/>
      <c r="N159" s="201">
        <v>-212.3</v>
      </c>
    </row>
    <row r="160" spans="3:14" ht="12" customHeight="1">
      <c r="C160" s="5" t="s">
        <v>268</v>
      </c>
      <c r="G160" s="11"/>
      <c r="H160" s="201">
        <v>-32.399999999999991</v>
      </c>
      <c r="I160" s="201">
        <v>-61.800000000000004</v>
      </c>
      <c r="K160" s="201">
        <v>-52.900000000000006</v>
      </c>
      <c r="L160" s="201">
        <v>-89.8</v>
      </c>
      <c r="M160" s="201"/>
      <c r="N160" s="201">
        <v>-150.4</v>
      </c>
    </row>
    <row r="161" spans="2:14" ht="12" customHeight="1">
      <c r="C161" s="5" t="s">
        <v>99</v>
      </c>
      <c r="G161" s="11"/>
      <c r="H161" s="201">
        <v>-3.2</v>
      </c>
      <c r="I161" s="201">
        <v>-7.9</v>
      </c>
      <c r="K161" s="201">
        <v>-3.2</v>
      </c>
      <c r="L161" s="201">
        <v>-7.9</v>
      </c>
      <c r="M161" s="201"/>
      <c r="N161" s="201">
        <v>-22.6</v>
      </c>
    </row>
    <row r="162" spans="2:14" ht="12" customHeight="1">
      <c r="C162" s="5"/>
      <c r="G162" s="11"/>
      <c r="K162" s="201"/>
      <c r="L162" s="201"/>
      <c r="M162" s="201"/>
      <c r="N162" s="201"/>
    </row>
    <row r="163" spans="2:14" ht="12" customHeight="1">
      <c r="C163" s="63" t="s">
        <v>92</v>
      </c>
      <c r="G163" s="11"/>
      <c r="K163" s="201"/>
      <c r="L163" s="201"/>
      <c r="M163" s="201"/>
      <c r="N163" s="201"/>
    </row>
    <row r="164" spans="2:14" ht="12" customHeight="1">
      <c r="C164" s="5" t="s">
        <v>237</v>
      </c>
      <c r="G164" s="11"/>
      <c r="H164" s="201">
        <v>66.799999999999969</v>
      </c>
      <c r="I164" s="201">
        <f>'Note 2 table'!O55</f>
        <v>94</v>
      </c>
      <c r="K164" s="201">
        <v>96.899999999999963</v>
      </c>
      <c r="L164" s="201">
        <f>'Note 2 table'!L68</f>
        <v>152.5</v>
      </c>
      <c r="M164" s="201"/>
      <c r="N164" s="201">
        <f>'Note 2 table'!Q68</f>
        <v>282.39999999999998</v>
      </c>
    </row>
    <row r="165" spans="2:14" ht="12" customHeight="1">
      <c r="C165" s="64" t="s">
        <v>238</v>
      </c>
      <c r="D165" s="119"/>
      <c r="E165" s="119"/>
      <c r="F165" s="119"/>
      <c r="G165" s="11"/>
      <c r="H165" s="229">
        <f>+H164/H156</f>
        <v>1.0167427701674272</v>
      </c>
      <c r="I165" s="229">
        <f>+I164/I156</f>
        <v>1.1562115621156213</v>
      </c>
      <c r="J165" s="11"/>
      <c r="K165" s="229">
        <f>+K164/K156</f>
        <v>0.75821596244131428</v>
      </c>
      <c r="L165" s="229">
        <f>+L164/L156</f>
        <v>1.1296296296296295</v>
      </c>
      <c r="M165" s="230"/>
      <c r="N165" s="229">
        <f>+N164/N156</f>
        <v>1.0191266690725369</v>
      </c>
    </row>
    <row r="166" spans="2:14" ht="12" customHeight="1">
      <c r="G166" s="11"/>
      <c r="K166" s="201"/>
      <c r="L166" s="201"/>
      <c r="M166" s="201"/>
      <c r="N166" s="201"/>
    </row>
    <row r="167" spans="2:14" ht="12" customHeight="1">
      <c r="G167" s="11"/>
    </row>
    <row r="168" spans="2:14" ht="12" customHeight="1">
      <c r="H168" s="112"/>
      <c r="I168" s="130"/>
      <c r="K168" s="112"/>
      <c r="L168" s="112"/>
    </row>
    <row r="169" spans="2:14" ht="12" customHeight="1">
      <c r="H169" s="112"/>
      <c r="I169" s="130"/>
      <c r="K169" s="112"/>
      <c r="L169" s="112"/>
    </row>
    <row r="170" spans="2:14" ht="12" customHeight="1">
      <c r="B170" s="234" t="s">
        <v>162</v>
      </c>
      <c r="C170" s="77"/>
      <c r="H170" s="112"/>
      <c r="I170" s="130"/>
      <c r="K170" s="112"/>
      <c r="L170" s="112"/>
    </row>
    <row r="171" spans="2:14" ht="12" customHeight="1">
      <c r="H171" s="112"/>
      <c r="I171" s="130"/>
      <c r="K171" s="112"/>
      <c r="L171" s="112"/>
    </row>
    <row r="172" spans="2:14" ht="12" customHeight="1" thickBot="1">
      <c r="C172" s="125" t="s">
        <v>163</v>
      </c>
      <c r="D172" s="125"/>
      <c r="E172" s="125"/>
      <c r="F172" s="125"/>
      <c r="G172" s="125"/>
      <c r="H172" s="126"/>
      <c r="I172" s="125"/>
      <c r="J172" s="125"/>
      <c r="K172" s="125"/>
      <c r="L172" s="125"/>
      <c r="M172" s="13"/>
      <c r="N172" s="13"/>
    </row>
    <row r="173" spans="2:14" ht="12" customHeight="1">
      <c r="C173" s="127"/>
      <c r="D173" s="127"/>
      <c r="E173" s="127"/>
      <c r="F173" s="127"/>
      <c r="G173" s="127"/>
      <c r="H173" s="278"/>
      <c r="I173" s="278"/>
      <c r="J173" s="278"/>
      <c r="K173" s="268" t="s">
        <v>0</v>
      </c>
      <c r="L173" s="268"/>
      <c r="N173" s="64" t="s">
        <v>1</v>
      </c>
    </row>
    <row r="174" spans="2:14" ht="12" customHeight="1">
      <c r="C174" s="96" t="s">
        <v>12</v>
      </c>
      <c r="D174" s="128"/>
      <c r="E174" s="128"/>
      <c r="F174" s="128"/>
      <c r="G174" s="128"/>
      <c r="H174" s="70"/>
      <c r="I174" s="72"/>
      <c r="J174" s="11"/>
      <c r="K174" s="70">
        <v>2019</v>
      </c>
      <c r="L174" s="72">
        <v>2018</v>
      </c>
      <c r="M174" s="8"/>
      <c r="N174" s="256">
        <v>2018</v>
      </c>
    </row>
    <row r="175" spans="2:14" ht="12" customHeight="1">
      <c r="C175" s="163" t="s">
        <v>150</v>
      </c>
      <c r="H175" s="112"/>
      <c r="I175" s="130"/>
      <c r="J175" s="11"/>
      <c r="K175" s="112"/>
      <c r="L175" s="112"/>
      <c r="M175" s="8"/>
      <c r="N175" s="75"/>
    </row>
    <row r="176" spans="2:14" ht="12" customHeight="1">
      <c r="C176" s="73" t="s">
        <v>151</v>
      </c>
      <c r="H176" s="112"/>
      <c r="I176" s="130"/>
      <c r="K176" s="112">
        <v>379</v>
      </c>
      <c r="L176" s="112">
        <v>383</v>
      </c>
      <c r="M176" s="8"/>
      <c r="N176" s="112">
        <v>381</v>
      </c>
    </row>
    <row r="177" spans="3:14" ht="12" customHeight="1">
      <c r="C177" s="73" t="s">
        <v>152</v>
      </c>
      <c r="H177" s="112"/>
      <c r="I177" s="130"/>
      <c r="K177" s="112">
        <v>130.19999999999999</v>
      </c>
      <c r="L177" s="112">
        <v>151</v>
      </c>
      <c r="M177" s="8"/>
      <c r="N177" s="112">
        <v>140.6</v>
      </c>
    </row>
    <row r="178" spans="3:14" ht="12" customHeight="1">
      <c r="C178" s="73" t="s">
        <v>153</v>
      </c>
      <c r="H178" s="112"/>
      <c r="I178" s="130"/>
      <c r="K178" s="112">
        <v>215.5</v>
      </c>
      <c r="L178" s="112">
        <v>241.9</v>
      </c>
      <c r="M178" s="8"/>
      <c r="N178" s="112">
        <v>228.7</v>
      </c>
    </row>
    <row r="179" spans="3:14" ht="12" customHeight="1">
      <c r="C179" s="73" t="s">
        <v>154</v>
      </c>
      <c r="H179" s="112"/>
      <c r="I179" s="130"/>
      <c r="K179" s="112">
        <v>175</v>
      </c>
      <c r="L179" s="112">
        <v>200</v>
      </c>
      <c r="M179" s="8"/>
      <c r="N179" s="112">
        <v>265</v>
      </c>
    </row>
    <row r="180" spans="3:14" ht="12" customHeight="1">
      <c r="C180" s="163" t="s">
        <v>155</v>
      </c>
      <c r="H180" s="112"/>
      <c r="I180" s="130"/>
      <c r="K180" s="112"/>
      <c r="L180" s="112"/>
      <c r="M180" s="8"/>
      <c r="N180" s="112"/>
    </row>
    <row r="181" spans="3:14" ht="12" customHeight="1">
      <c r="C181" s="73" t="s">
        <v>156</v>
      </c>
      <c r="H181" s="112"/>
      <c r="I181" s="130"/>
      <c r="K181" s="112">
        <v>0</v>
      </c>
      <c r="L181" s="112">
        <v>26</v>
      </c>
      <c r="M181" s="8"/>
      <c r="N181" s="112">
        <v>0</v>
      </c>
    </row>
    <row r="182" spans="3:14" ht="12" customHeight="1">
      <c r="C182" s="73" t="s">
        <v>157</v>
      </c>
      <c r="H182" s="112"/>
      <c r="I182" s="130"/>
      <c r="K182" s="112">
        <v>212</v>
      </c>
      <c r="L182" s="112">
        <v>212</v>
      </c>
      <c r="M182" s="8"/>
      <c r="N182" s="112">
        <v>212</v>
      </c>
    </row>
    <row r="183" spans="3:14" ht="12" customHeight="1">
      <c r="C183" s="68" t="s">
        <v>164</v>
      </c>
      <c r="D183" s="7"/>
      <c r="E183" s="7"/>
      <c r="F183" s="7"/>
      <c r="G183" s="7"/>
      <c r="H183" s="115"/>
      <c r="I183" s="71"/>
      <c r="K183" s="113">
        <f>SUM(K176:K182)</f>
        <v>1111.7</v>
      </c>
      <c r="L183" s="113">
        <f>SUM(L176:L182)</f>
        <v>1213.9000000000001</v>
      </c>
      <c r="M183" s="12"/>
      <c r="N183" s="113">
        <f>SUM(N176:N182)</f>
        <v>1227.3</v>
      </c>
    </row>
    <row r="184" spans="3:14" ht="12" customHeight="1">
      <c r="C184" s="73" t="s">
        <v>264</v>
      </c>
      <c r="D184" s="11"/>
      <c r="E184" s="11"/>
      <c r="F184" s="11"/>
      <c r="G184" s="11"/>
      <c r="H184" s="112"/>
      <c r="I184" s="130"/>
      <c r="K184" s="112">
        <v>-51.2</v>
      </c>
      <c r="L184" s="194">
        <v>-77.2</v>
      </c>
      <c r="M184" s="9"/>
      <c r="N184" s="194">
        <v>-51.2</v>
      </c>
    </row>
    <row r="185" spans="3:14" ht="12" customHeight="1">
      <c r="C185" s="73" t="s">
        <v>158</v>
      </c>
      <c r="D185" s="11"/>
      <c r="E185" s="11"/>
      <c r="F185" s="11"/>
      <c r="G185" s="11"/>
      <c r="H185" s="112"/>
      <c r="I185" s="130"/>
      <c r="K185" s="112">
        <v>-9</v>
      </c>
      <c r="L185" s="194">
        <v>-13.9</v>
      </c>
      <c r="M185" s="9"/>
      <c r="N185" s="194">
        <v>-11.4</v>
      </c>
    </row>
    <row r="186" spans="3:14" ht="12" customHeight="1">
      <c r="C186" s="68" t="s">
        <v>265</v>
      </c>
      <c r="D186" s="7"/>
      <c r="E186" s="7"/>
      <c r="F186" s="7"/>
      <c r="G186" s="7"/>
      <c r="H186" s="115"/>
      <c r="I186" s="71"/>
      <c r="K186" s="113">
        <f>SUM(K183:K185)</f>
        <v>1051.5</v>
      </c>
      <c r="L186" s="113">
        <f>SUM(L183:L185)</f>
        <v>1122.8</v>
      </c>
      <c r="M186" s="12"/>
      <c r="N186" s="113">
        <f>SUM(N183:N185)</f>
        <v>1164.6999999999998</v>
      </c>
    </row>
    <row r="187" spans="3:14" ht="12" customHeight="1">
      <c r="C187" s="188" t="s">
        <v>287</v>
      </c>
      <c r="D187" s="9"/>
      <c r="E187" s="9"/>
      <c r="F187" s="9"/>
      <c r="G187" s="9"/>
      <c r="H187" s="112"/>
      <c r="I187" s="130"/>
      <c r="J187" s="8"/>
      <c r="K187" s="112"/>
      <c r="L187" s="112"/>
      <c r="M187" s="9"/>
      <c r="N187" s="112"/>
    </row>
    <row r="188" spans="3:14" ht="12" customHeight="1">
      <c r="C188" s="77"/>
      <c r="D188" s="11"/>
      <c r="E188" s="11"/>
      <c r="F188" s="11"/>
      <c r="G188" s="11"/>
      <c r="H188" s="112"/>
      <c r="I188" s="130"/>
      <c r="K188" s="112"/>
      <c r="L188" s="112"/>
      <c r="M188" s="9"/>
      <c r="N188" s="112"/>
    </row>
    <row r="189" spans="3:14" ht="12" customHeight="1">
      <c r="C189" s="73"/>
      <c r="H189" s="112"/>
      <c r="I189" s="130"/>
      <c r="K189" s="112"/>
      <c r="L189" s="112"/>
      <c r="M189" s="112"/>
      <c r="N189" s="112"/>
    </row>
    <row r="190" spans="3:14" ht="12" customHeight="1" thickBot="1">
      <c r="C190" s="162" t="s">
        <v>159</v>
      </c>
      <c r="D190" s="125"/>
      <c r="E190" s="125"/>
      <c r="F190" s="125"/>
      <c r="G190" s="125"/>
      <c r="H190" s="126"/>
      <c r="I190" s="125"/>
      <c r="J190" s="125"/>
      <c r="K190" s="125"/>
      <c r="L190" s="125"/>
      <c r="M190" s="14"/>
      <c r="N190" s="14"/>
    </row>
    <row r="191" spans="3:14" ht="12" customHeight="1">
      <c r="C191" s="127"/>
      <c r="D191" s="127"/>
      <c r="E191" s="127"/>
      <c r="F191" s="127"/>
      <c r="G191" s="127"/>
      <c r="H191" s="278"/>
      <c r="I191" s="278"/>
      <c r="J191" s="278"/>
      <c r="K191" s="268" t="s">
        <v>0</v>
      </c>
      <c r="L191" s="268"/>
      <c r="M191" s="8"/>
      <c r="N191" s="255" t="s">
        <v>1</v>
      </c>
    </row>
    <row r="192" spans="3:14" ht="12" customHeight="1">
      <c r="C192" s="96" t="s">
        <v>12</v>
      </c>
      <c r="D192" s="128"/>
      <c r="E192" s="128"/>
      <c r="F192" s="128"/>
      <c r="G192" s="128"/>
      <c r="H192" s="70"/>
      <c r="I192" s="72"/>
      <c r="J192" s="11"/>
      <c r="K192" s="70">
        <v>2019</v>
      </c>
      <c r="L192" s="72">
        <v>2018</v>
      </c>
      <c r="M192" s="8"/>
      <c r="N192" s="256">
        <v>2018</v>
      </c>
    </row>
    <row r="193" spans="3:14" ht="12" customHeight="1">
      <c r="C193" s="163" t="s">
        <v>150</v>
      </c>
      <c r="H193" s="112"/>
      <c r="I193" s="130"/>
      <c r="K193" s="112"/>
      <c r="L193" s="112"/>
      <c r="M193" s="112"/>
      <c r="N193" s="112"/>
    </row>
    <row r="194" spans="3:14" ht="12" customHeight="1">
      <c r="C194" s="73" t="s">
        <v>154</v>
      </c>
      <c r="H194" s="112"/>
      <c r="I194" s="130"/>
      <c r="K194" s="112">
        <v>175</v>
      </c>
      <c r="L194" s="112">
        <v>200</v>
      </c>
      <c r="M194" s="112"/>
      <c r="N194" s="112">
        <v>85</v>
      </c>
    </row>
    <row r="195" spans="3:14" ht="12" customHeight="1">
      <c r="C195" s="163" t="s">
        <v>155</v>
      </c>
      <c r="H195" s="112"/>
      <c r="I195" s="130"/>
      <c r="K195" s="112"/>
      <c r="L195" s="112"/>
      <c r="M195" s="112"/>
      <c r="N195" s="112"/>
    </row>
    <row r="196" spans="3:14" ht="12" customHeight="1">
      <c r="C196" s="73" t="s">
        <v>160</v>
      </c>
      <c r="H196" s="112"/>
      <c r="I196" s="130"/>
      <c r="K196" s="112">
        <f>50/8.51</f>
        <v>5.8754406580493539</v>
      </c>
      <c r="L196" s="112">
        <v>6.1</v>
      </c>
      <c r="M196" s="112"/>
      <c r="N196" s="112">
        <v>5.8</v>
      </c>
    </row>
    <row r="197" spans="3:14" ht="12" customHeight="1">
      <c r="C197" s="73" t="s">
        <v>161</v>
      </c>
      <c r="H197" s="112"/>
      <c r="I197" s="130"/>
      <c r="K197" s="112">
        <v>16.399999999999999</v>
      </c>
      <c r="L197" s="112">
        <v>9.4</v>
      </c>
      <c r="M197" s="112"/>
      <c r="N197" s="112">
        <v>12.3</v>
      </c>
    </row>
    <row r="198" spans="3:14" ht="12" customHeight="1">
      <c r="C198" s="68" t="s">
        <v>65</v>
      </c>
      <c r="D198" s="15"/>
      <c r="E198" s="15"/>
      <c r="F198" s="15"/>
      <c r="G198" s="15"/>
      <c r="H198" s="113"/>
      <c r="I198" s="164"/>
      <c r="K198" s="113">
        <f>SUM(K194:K197)</f>
        <v>197.27544065804935</v>
      </c>
      <c r="L198" s="113">
        <f>SUM(L194:L197)</f>
        <v>215.5</v>
      </c>
      <c r="M198" s="112"/>
      <c r="N198" s="113">
        <f>SUM(N194:N197)</f>
        <v>103.1</v>
      </c>
    </row>
    <row r="199" spans="3:14" ht="12" customHeight="1">
      <c r="C199" s="73"/>
      <c r="H199" s="112"/>
      <c r="I199" s="130"/>
      <c r="K199" s="112"/>
      <c r="L199" s="112"/>
      <c r="M199" s="112"/>
      <c r="N199" s="112"/>
    </row>
    <row r="200" spans="3:14" ht="12" customHeight="1">
      <c r="C200" s="73"/>
      <c r="H200" s="112"/>
      <c r="I200" s="130"/>
      <c r="K200" s="112"/>
      <c r="L200" s="112"/>
      <c r="M200" s="112"/>
      <c r="N200" s="112"/>
    </row>
    <row r="201" spans="3:14" ht="12" customHeight="1" thickBot="1">
      <c r="C201" s="162" t="s">
        <v>184</v>
      </c>
      <c r="D201" s="125"/>
      <c r="E201" s="125"/>
      <c r="F201" s="125"/>
      <c r="G201" s="125"/>
      <c r="H201" s="126"/>
      <c r="I201" s="125"/>
      <c r="J201" s="125"/>
      <c r="K201" s="125"/>
      <c r="L201" s="125"/>
      <c r="M201" s="60"/>
      <c r="N201" s="60"/>
    </row>
    <row r="202" spans="3:14" ht="12" customHeight="1">
      <c r="C202" s="127"/>
      <c r="D202" s="127"/>
      <c r="E202" s="127"/>
      <c r="F202" s="127"/>
      <c r="G202" s="127"/>
      <c r="H202" s="278"/>
      <c r="I202" s="278"/>
      <c r="J202" s="278"/>
      <c r="K202" s="268" t="s">
        <v>0</v>
      </c>
      <c r="L202" s="268"/>
      <c r="M202" s="5"/>
      <c r="N202" s="64" t="s">
        <v>1</v>
      </c>
    </row>
    <row r="203" spans="3:14" ht="12" customHeight="1">
      <c r="C203" s="128" t="s">
        <v>12</v>
      </c>
      <c r="D203" s="128"/>
      <c r="E203" s="128"/>
      <c r="F203" s="128"/>
      <c r="G203" s="128"/>
      <c r="H203" s="70"/>
      <c r="I203" s="72"/>
      <c r="J203" s="69"/>
      <c r="K203" s="70">
        <v>2019</v>
      </c>
      <c r="L203" s="72">
        <v>2018</v>
      </c>
      <c r="M203" s="5"/>
      <c r="N203" s="61">
        <v>2018</v>
      </c>
    </row>
    <row r="204" spans="3:14" ht="12" customHeight="1">
      <c r="C204" s="73" t="s">
        <v>240</v>
      </c>
      <c r="D204" s="65"/>
      <c r="E204" s="65"/>
      <c r="F204" s="65"/>
      <c r="G204" s="65"/>
      <c r="H204" s="129"/>
      <c r="I204" s="130"/>
      <c r="J204" s="197"/>
      <c r="K204" s="201">
        <f>-K183</f>
        <v>-1111.7</v>
      </c>
      <c r="L204" s="201">
        <f>-L183+0.1</f>
        <v>-1213.8000000000002</v>
      </c>
      <c r="M204" s="201"/>
      <c r="N204" s="201">
        <f>-N183</f>
        <v>-1227.3</v>
      </c>
    </row>
    <row r="205" spans="3:14" ht="12" customHeight="1">
      <c r="C205" s="65" t="s">
        <v>44</v>
      </c>
      <c r="D205" s="65"/>
      <c r="E205" s="65"/>
      <c r="F205" s="65"/>
      <c r="G205" s="65"/>
      <c r="H205" s="129"/>
      <c r="I205" s="130"/>
      <c r="J205" s="69"/>
      <c r="K205" s="201">
        <v>33.200000000000003</v>
      </c>
      <c r="L205" s="201">
        <f>+BS!I10</f>
        <v>24.384</v>
      </c>
      <c r="M205" s="201"/>
      <c r="N205" s="201">
        <v>74.5</v>
      </c>
    </row>
    <row r="206" spans="3:14" ht="12" customHeight="1">
      <c r="C206" s="65" t="s">
        <v>218</v>
      </c>
      <c r="D206" s="65"/>
      <c r="E206" s="65"/>
      <c r="F206" s="65"/>
      <c r="G206" s="65"/>
      <c r="H206" s="129"/>
      <c r="I206" s="130"/>
      <c r="J206" s="69"/>
      <c r="K206" s="201">
        <v>42.8</v>
      </c>
      <c r="L206" s="201">
        <f>+BS!I11+BS!I18</f>
        <v>44.075000000000003</v>
      </c>
      <c r="M206" s="201"/>
      <c r="N206" s="201">
        <v>43.2</v>
      </c>
    </row>
    <row r="207" spans="3:14" ht="12" customHeight="1">
      <c r="C207" s="68" t="s">
        <v>243</v>
      </c>
      <c r="D207" s="68"/>
      <c r="E207" s="68"/>
      <c r="F207" s="68"/>
      <c r="G207" s="68"/>
      <c r="H207" s="196"/>
      <c r="I207" s="164"/>
      <c r="J207" s="69"/>
      <c r="K207" s="200">
        <f>SUM(K204:K206)</f>
        <v>-1035.7</v>
      </c>
      <c r="L207" s="200">
        <f>SUM(L204:L206)</f>
        <v>-1145.3410000000001</v>
      </c>
      <c r="M207" s="202"/>
      <c r="N207" s="200">
        <f>SUM(N204:N206)</f>
        <v>-1109.5999999999999</v>
      </c>
    </row>
    <row r="208" spans="3:14" ht="12" customHeight="1">
      <c r="C208" s="77"/>
      <c r="D208" s="77"/>
      <c r="E208" s="77"/>
      <c r="F208" s="77"/>
      <c r="G208" s="77"/>
      <c r="H208" s="218"/>
      <c r="I208" s="219"/>
      <c r="J208" s="69"/>
      <c r="K208" s="201"/>
      <c r="L208" s="201"/>
      <c r="M208" s="201"/>
      <c r="N208" s="201"/>
    </row>
    <row r="209" spans="2:14" ht="12" customHeight="1">
      <c r="C209" s="65" t="s">
        <v>227</v>
      </c>
      <c r="D209" s="65"/>
      <c r="E209" s="65"/>
      <c r="F209" s="65"/>
      <c r="G209" s="65"/>
      <c r="H209" s="129"/>
      <c r="I209" s="130"/>
      <c r="J209" s="197"/>
      <c r="K209" s="201">
        <v>-45.1</v>
      </c>
      <c r="L209" s="201">
        <v>0</v>
      </c>
      <c r="M209" s="201"/>
      <c r="N209" s="201">
        <v>-3.2</v>
      </c>
    </row>
    <row r="210" spans="2:14" ht="12" customHeight="1">
      <c r="C210" s="65" t="s">
        <v>228</v>
      </c>
      <c r="D210" s="65"/>
      <c r="E210" s="65"/>
      <c r="F210" s="65"/>
      <c r="G210" s="65"/>
      <c r="H210" s="129"/>
      <c r="I210" s="130"/>
      <c r="J210" s="197"/>
      <c r="K210" s="201">
        <v>-175.4</v>
      </c>
      <c r="L210" s="201">
        <v>0</v>
      </c>
      <c r="M210" s="201"/>
      <c r="N210" s="201">
        <v>0</v>
      </c>
    </row>
    <row r="211" spans="2:14" ht="12" customHeight="1">
      <c r="C211" s="68" t="s">
        <v>241</v>
      </c>
      <c r="D211" s="131"/>
      <c r="E211" s="131"/>
      <c r="F211" s="131"/>
      <c r="G211" s="131"/>
      <c r="H211" s="195"/>
      <c r="I211" s="71"/>
      <c r="J211" s="69"/>
      <c r="K211" s="199">
        <f>SUM(K207:K210)</f>
        <v>-1256.2</v>
      </c>
      <c r="L211" s="199">
        <f>SUM(L207:L210)</f>
        <v>-1145.3410000000001</v>
      </c>
      <c r="M211" s="63"/>
      <c r="N211" s="199">
        <f>SUM(N207:N210)</f>
        <v>-1112.8</v>
      </c>
    </row>
    <row r="212" spans="2:14" ht="12" customHeight="1">
      <c r="C212" s="188" t="s">
        <v>244</v>
      </c>
      <c r="D212" s="65"/>
      <c r="E212" s="65"/>
      <c r="F212" s="65"/>
      <c r="G212" s="65"/>
      <c r="H212" s="129"/>
      <c r="I212" s="130"/>
      <c r="J212" s="69"/>
      <c r="K212" s="129"/>
      <c r="L212" s="130"/>
      <c r="M212" s="5"/>
      <c r="N212" s="69"/>
    </row>
    <row r="213" spans="2:14" ht="12" customHeight="1">
      <c r="D213" s="65"/>
      <c r="E213" s="65"/>
      <c r="F213" s="65"/>
      <c r="G213" s="65"/>
      <c r="H213" s="129"/>
      <c r="I213" s="130"/>
      <c r="J213" s="11"/>
      <c r="K213" s="129"/>
      <c r="L213" s="130"/>
      <c r="N213" s="69"/>
    </row>
    <row r="214" spans="2:14" ht="12" customHeight="1">
      <c r="H214" s="112"/>
      <c r="I214" s="130"/>
      <c r="K214" s="112"/>
      <c r="L214" s="112"/>
    </row>
    <row r="215" spans="2:14" ht="12" customHeight="1">
      <c r="H215" s="112"/>
      <c r="I215" s="130"/>
      <c r="K215" s="112"/>
      <c r="L215" s="112"/>
    </row>
    <row r="216" spans="2:14" ht="12" customHeight="1">
      <c r="B216" s="234" t="s">
        <v>165</v>
      </c>
      <c r="C216" s="77"/>
      <c r="H216" s="112"/>
      <c r="I216" s="130"/>
      <c r="K216" s="112"/>
      <c r="L216" s="112"/>
    </row>
    <row r="217" spans="2:14" ht="12" customHeight="1">
      <c r="H217" s="112"/>
      <c r="I217" s="130"/>
      <c r="K217" s="112"/>
      <c r="L217" s="112"/>
    </row>
    <row r="218" spans="2:14" ht="12" customHeight="1" thickBot="1">
      <c r="C218" s="165" t="s">
        <v>166</v>
      </c>
      <c r="D218" s="13"/>
      <c r="E218" s="13"/>
      <c r="F218" s="13"/>
      <c r="G218" s="13"/>
      <c r="M218" s="13"/>
      <c r="N218" s="13"/>
    </row>
    <row r="219" spans="2:14" ht="12" customHeight="1">
      <c r="C219" s="127"/>
      <c r="D219" s="127"/>
      <c r="E219" s="127"/>
      <c r="F219" s="127"/>
      <c r="G219" s="127"/>
      <c r="H219" s="276" t="s">
        <v>11</v>
      </c>
      <c r="I219" s="276"/>
      <c r="J219" s="276"/>
      <c r="K219" s="274" t="s">
        <v>7</v>
      </c>
      <c r="L219" s="274"/>
      <c r="N219" s="5" t="s">
        <v>141</v>
      </c>
    </row>
    <row r="220" spans="2:14" ht="12" customHeight="1">
      <c r="C220" s="127"/>
      <c r="D220" s="127"/>
      <c r="E220" s="127"/>
      <c r="F220" s="127"/>
      <c r="G220" s="127"/>
      <c r="H220" s="275" t="s">
        <v>0</v>
      </c>
      <c r="I220" s="275"/>
      <c r="J220" s="275"/>
      <c r="K220" s="268" t="s">
        <v>0</v>
      </c>
      <c r="L220" s="268"/>
      <c r="N220" s="64" t="s">
        <v>1</v>
      </c>
    </row>
    <row r="221" spans="2:14" ht="12" customHeight="1">
      <c r="C221" s="169"/>
      <c r="D221" s="65"/>
      <c r="E221" s="65"/>
      <c r="F221" s="65"/>
      <c r="G221" s="65"/>
      <c r="H221" s="70">
        <v>2019</v>
      </c>
      <c r="I221" s="72">
        <v>2018</v>
      </c>
      <c r="K221" s="70">
        <v>2019</v>
      </c>
      <c r="L221" s="72">
        <v>2018</v>
      </c>
      <c r="N221" s="61">
        <v>2018</v>
      </c>
    </row>
    <row r="222" spans="2:14" ht="12" customHeight="1">
      <c r="C222" s="166" t="s">
        <v>167</v>
      </c>
      <c r="H222" s="215">
        <v>-0.14428979413170051</v>
      </c>
      <c r="I222" s="215">
        <v>3.0770220621831976E-2</v>
      </c>
      <c r="J222" s="208"/>
      <c r="K222" s="209">
        <v>-0.33695506619611426</v>
      </c>
      <c r="L222" s="207">
        <v>-8.6205784635278726E-2</v>
      </c>
      <c r="M222" s="208"/>
      <c r="N222" s="210">
        <v>-0.25961733208617055</v>
      </c>
    </row>
    <row r="223" spans="2:14" ht="12" customHeight="1">
      <c r="C223" s="167" t="s">
        <v>168</v>
      </c>
      <c r="D223" s="119"/>
      <c r="E223" s="119"/>
      <c r="F223" s="119"/>
      <c r="G223" s="11"/>
      <c r="H223" s="216">
        <v>-0.14369887709834162</v>
      </c>
      <c r="I223" s="192">
        <v>3.0540416092619316E-2</v>
      </c>
      <c r="J223" s="208"/>
      <c r="K223" s="211">
        <v>-0.33556644647877715</v>
      </c>
      <c r="L223" s="192">
        <v>-8.5538758869799891E-2</v>
      </c>
      <c r="M223" s="208"/>
      <c r="N223" s="192">
        <v>-0.25776575947449498</v>
      </c>
    </row>
    <row r="224" spans="2:14" ht="12" customHeight="1">
      <c r="C224" s="168" t="s">
        <v>169</v>
      </c>
      <c r="F224" s="8"/>
      <c r="G224" s="8"/>
      <c r="H224" s="179">
        <v>338578257</v>
      </c>
      <c r="I224" s="179">
        <v>338574108</v>
      </c>
      <c r="J224" s="180"/>
      <c r="K224" s="179">
        <v>338578257</v>
      </c>
      <c r="L224" s="179">
        <v>338573567</v>
      </c>
      <c r="M224" s="180"/>
      <c r="N224" s="179">
        <v>338575238</v>
      </c>
    </row>
    <row r="225" spans="2:14" ht="12" customHeight="1">
      <c r="C225" s="168" t="s">
        <v>170</v>
      </c>
      <c r="H225" s="179">
        <v>339970555</v>
      </c>
      <c r="I225" s="179">
        <v>341121744</v>
      </c>
      <c r="J225" s="180"/>
      <c r="K225" s="179">
        <v>339979340</v>
      </c>
      <c r="L225" s="179">
        <v>341213742</v>
      </c>
      <c r="M225" s="180"/>
      <c r="N225" s="179">
        <v>341007278</v>
      </c>
    </row>
    <row r="226" spans="2:14" ht="12" customHeight="1">
      <c r="C226" s="168"/>
      <c r="H226" s="112"/>
      <c r="I226" s="130"/>
      <c r="J226" s="8"/>
      <c r="K226" s="112"/>
      <c r="L226" s="112"/>
    </row>
    <row r="227" spans="2:14" ht="12" customHeight="1">
      <c r="C227" s="168"/>
      <c r="H227" s="112"/>
      <c r="I227" s="130"/>
      <c r="K227" s="5"/>
      <c r="L227" s="112"/>
    </row>
    <row r="228" spans="2:14" ht="12" customHeight="1">
      <c r="H228" s="112"/>
      <c r="I228" s="130"/>
      <c r="K228" s="112"/>
      <c r="L228" s="112"/>
    </row>
    <row r="229" spans="2:14" ht="12" customHeight="1">
      <c r="H229" s="112"/>
      <c r="I229" s="130"/>
      <c r="K229" s="112"/>
      <c r="L229" s="112"/>
    </row>
    <row r="230" spans="2:14" ht="12" customHeight="1">
      <c r="B230" s="234" t="s">
        <v>171</v>
      </c>
      <c r="C230" s="170"/>
      <c r="H230" s="112"/>
      <c r="I230" s="130"/>
      <c r="K230" s="112"/>
      <c r="L230" s="112"/>
    </row>
    <row r="231" spans="2:14" ht="12" customHeight="1">
      <c r="H231" s="112"/>
      <c r="I231" s="130"/>
      <c r="K231" s="112"/>
      <c r="L231" s="112"/>
    </row>
    <row r="232" spans="2:14" ht="12" customHeight="1" thickBot="1">
      <c r="C232" s="125" t="s">
        <v>177</v>
      </c>
      <c r="D232" s="13"/>
      <c r="E232" s="13"/>
      <c r="F232" s="13"/>
      <c r="G232" s="13"/>
      <c r="M232" s="13"/>
      <c r="N232" s="13"/>
    </row>
    <row r="233" spans="2:14" ht="12" customHeight="1">
      <c r="C233" s="127"/>
      <c r="D233" s="127"/>
      <c r="E233" s="127"/>
      <c r="F233" s="127"/>
      <c r="G233" s="127"/>
      <c r="H233" s="276" t="s">
        <v>11</v>
      </c>
      <c r="I233" s="276"/>
      <c r="J233" s="276"/>
      <c r="K233" s="274" t="s">
        <v>7</v>
      </c>
      <c r="L233" s="274"/>
      <c r="N233" s="5" t="s">
        <v>141</v>
      </c>
    </row>
    <row r="234" spans="2:14" ht="12" customHeight="1">
      <c r="C234" s="127"/>
      <c r="D234" s="127"/>
      <c r="E234" s="127"/>
      <c r="F234" s="127"/>
      <c r="G234" s="127"/>
      <c r="H234" s="275" t="s">
        <v>0</v>
      </c>
      <c r="I234" s="275"/>
      <c r="J234" s="275"/>
      <c r="K234" s="268" t="s">
        <v>0</v>
      </c>
      <c r="L234" s="268"/>
      <c r="N234" s="64" t="s">
        <v>1</v>
      </c>
    </row>
    <row r="235" spans="2:14" ht="12" customHeight="1">
      <c r="C235" s="96" t="s">
        <v>12</v>
      </c>
      <c r="D235" s="128"/>
      <c r="E235" s="128"/>
      <c r="F235" s="128"/>
      <c r="G235" s="65"/>
      <c r="H235" s="70">
        <v>2019</v>
      </c>
      <c r="I235" s="72">
        <v>2018</v>
      </c>
      <c r="K235" s="70">
        <v>2019</v>
      </c>
      <c r="L235" s="72">
        <v>2018</v>
      </c>
      <c r="N235" s="61">
        <v>2018</v>
      </c>
    </row>
    <row r="236" spans="2:14" ht="12" customHeight="1">
      <c r="H236" s="112"/>
      <c r="I236" s="112"/>
      <c r="J236" s="112"/>
      <c r="K236" s="112"/>
      <c r="L236" s="112"/>
      <c r="M236" s="112"/>
      <c r="N236" s="112"/>
    </row>
    <row r="237" spans="2:14" ht="12" customHeight="1">
      <c r="C237" s="73" t="s">
        <v>172</v>
      </c>
      <c r="H237" s="112">
        <v>3</v>
      </c>
      <c r="I237" s="112">
        <v>13.100000000000001</v>
      </c>
      <c r="J237" s="112"/>
      <c r="K237" s="112">
        <v>-4.0999999999999996</v>
      </c>
      <c r="L237" s="112">
        <v>13.3</v>
      </c>
      <c r="M237" s="112"/>
      <c r="N237" s="112">
        <v>11.6</v>
      </c>
    </row>
    <row r="238" spans="2:14" ht="12" customHeight="1">
      <c r="C238" s="84" t="s">
        <v>173</v>
      </c>
      <c r="G238" s="11"/>
      <c r="H238" s="112">
        <v>0</v>
      </c>
      <c r="I238" s="112">
        <v>0</v>
      </c>
      <c r="J238" s="112"/>
      <c r="K238" s="112">
        <v>0</v>
      </c>
      <c r="L238" s="112">
        <v>0</v>
      </c>
      <c r="M238" s="112"/>
      <c r="N238" s="112">
        <v>0</v>
      </c>
    </row>
    <row r="239" spans="2:14" ht="12" customHeight="1">
      <c r="C239" s="133" t="s">
        <v>29</v>
      </c>
      <c r="D239" s="7"/>
      <c r="E239" s="7"/>
      <c r="F239" s="7"/>
      <c r="G239" s="11"/>
      <c r="H239" s="113">
        <f>SUM(H237:H238)</f>
        <v>3</v>
      </c>
      <c r="I239" s="113">
        <f>SUM(I237:I238)</f>
        <v>13.100000000000001</v>
      </c>
      <c r="J239" s="112"/>
      <c r="K239" s="113">
        <f>SUM(K237:K238)</f>
        <v>-4.0999999999999996</v>
      </c>
      <c r="L239" s="113">
        <f>SUM(L237:L238)</f>
        <v>13.3</v>
      </c>
      <c r="M239" s="112"/>
      <c r="N239" s="113">
        <f>SUM(N237:N238)</f>
        <v>11.6</v>
      </c>
    </row>
    <row r="240" spans="2:14" ht="12" customHeight="1">
      <c r="C240" s="85" t="s">
        <v>174</v>
      </c>
      <c r="G240" s="11"/>
      <c r="H240" s="112">
        <v>0</v>
      </c>
      <c r="I240" s="112">
        <v>-2</v>
      </c>
      <c r="J240" s="112"/>
      <c r="K240" s="112">
        <v>1.8</v>
      </c>
      <c r="L240" s="112">
        <v>0</v>
      </c>
      <c r="M240" s="112"/>
      <c r="N240" s="112">
        <v>-4.4000000000000004</v>
      </c>
    </row>
    <row r="241" spans="1:14" ht="12" customHeight="1">
      <c r="C241" s="163" t="s">
        <v>175</v>
      </c>
      <c r="G241" s="11"/>
      <c r="H241" s="112">
        <v>-0.6</v>
      </c>
      <c r="I241" s="112">
        <v>-0.2</v>
      </c>
      <c r="J241" s="112"/>
      <c r="K241" s="112">
        <v>0.2</v>
      </c>
      <c r="L241" s="112">
        <v>0</v>
      </c>
      <c r="M241" s="112"/>
      <c r="N241" s="112">
        <v>-0.4</v>
      </c>
    </row>
    <row r="242" spans="1:14" ht="12" customHeight="1">
      <c r="C242" s="133" t="s">
        <v>30</v>
      </c>
      <c r="D242" s="7"/>
      <c r="E242" s="7"/>
      <c r="F242" s="7"/>
      <c r="G242" s="11"/>
      <c r="H242" s="113">
        <f>SUM(H240:H241)</f>
        <v>-0.6</v>
      </c>
      <c r="I242" s="113">
        <f>SUM(I240:I241)</f>
        <v>-2.2000000000000002</v>
      </c>
      <c r="J242" s="112"/>
      <c r="K242" s="113">
        <f>SUM(K240:K241)</f>
        <v>2</v>
      </c>
      <c r="L242" s="113">
        <f>SUM(L240:L241)</f>
        <v>0</v>
      </c>
      <c r="M242" s="112"/>
      <c r="N242" s="113">
        <f>SUM(N240:N241)</f>
        <v>-4.8000000000000007</v>
      </c>
    </row>
    <row r="243" spans="1:14" ht="12" customHeight="1">
      <c r="C243" s="84"/>
      <c r="H243" s="112"/>
      <c r="I243" s="112"/>
      <c r="J243" s="112"/>
      <c r="K243" s="112"/>
      <c r="L243" s="112"/>
      <c r="M243" s="112"/>
      <c r="N243" s="112"/>
    </row>
    <row r="244" spans="1:14" ht="12" customHeight="1">
      <c r="H244" s="112"/>
      <c r="I244" s="112"/>
      <c r="J244" s="112"/>
      <c r="K244" s="112"/>
      <c r="L244" s="112"/>
      <c r="M244" s="112"/>
      <c r="N244" s="112"/>
    </row>
    <row r="245" spans="1:14" ht="12" customHeight="1">
      <c r="H245" s="112"/>
      <c r="I245" s="112"/>
      <c r="J245" s="112"/>
      <c r="K245" s="112"/>
      <c r="L245" s="112"/>
      <c r="M245" s="112"/>
      <c r="N245" s="112"/>
    </row>
    <row r="246" spans="1:14" ht="12" customHeight="1">
      <c r="H246" s="112"/>
      <c r="I246" s="112"/>
      <c r="J246" s="112"/>
      <c r="K246" s="112"/>
      <c r="L246" s="112"/>
      <c r="M246" s="112"/>
      <c r="N246" s="112"/>
    </row>
    <row r="247" spans="1:14" ht="12" customHeight="1">
      <c r="B247" s="235" t="s">
        <v>176</v>
      </c>
      <c r="C247" s="170"/>
      <c r="H247" s="112"/>
      <c r="I247" s="112"/>
      <c r="J247" s="112"/>
      <c r="K247" s="112"/>
      <c r="L247" s="112"/>
      <c r="M247" s="112"/>
      <c r="N247" s="112"/>
    </row>
    <row r="248" spans="1:14" ht="12" customHeight="1">
      <c r="H248" s="112"/>
      <c r="I248" s="112"/>
      <c r="J248" s="112"/>
      <c r="K248" s="112"/>
      <c r="L248" s="112"/>
      <c r="M248" s="112"/>
      <c r="N248" s="112"/>
    </row>
    <row r="249" spans="1:14" ht="12" customHeight="1" thickBot="1">
      <c r="C249" s="125" t="s">
        <v>181</v>
      </c>
      <c r="D249" s="13"/>
      <c r="E249" s="13"/>
      <c r="F249" s="13"/>
      <c r="G249" s="13"/>
      <c r="M249" s="13"/>
      <c r="N249" s="13"/>
    </row>
    <row r="250" spans="1:14" ht="12" customHeight="1">
      <c r="C250" s="127"/>
      <c r="D250" s="127"/>
      <c r="E250" s="127"/>
      <c r="F250" s="127"/>
      <c r="G250" s="127"/>
      <c r="H250" s="276" t="s">
        <v>11</v>
      </c>
      <c r="I250" s="276"/>
      <c r="J250" s="276"/>
      <c r="K250" s="274" t="s">
        <v>7</v>
      </c>
      <c r="L250" s="274"/>
      <c r="N250" s="5" t="s">
        <v>141</v>
      </c>
    </row>
    <row r="251" spans="1:14" ht="12" customHeight="1">
      <c r="C251" s="127"/>
      <c r="D251" s="127"/>
      <c r="E251" s="127"/>
      <c r="F251" s="127"/>
      <c r="G251" s="127"/>
      <c r="H251" s="275" t="s">
        <v>0</v>
      </c>
      <c r="I251" s="275"/>
      <c r="J251" s="275"/>
      <c r="K251" s="268" t="s">
        <v>0</v>
      </c>
      <c r="L251" s="268"/>
      <c r="N251" s="64" t="s">
        <v>1</v>
      </c>
    </row>
    <row r="252" spans="1:14" ht="12" customHeight="1">
      <c r="C252" s="96" t="s">
        <v>12</v>
      </c>
      <c r="D252" s="128"/>
      <c r="E252" s="128"/>
      <c r="F252" s="128"/>
      <c r="G252" s="65"/>
      <c r="H252" s="70">
        <v>2019</v>
      </c>
      <c r="I252" s="72">
        <v>2018</v>
      </c>
      <c r="K252" s="70">
        <v>2019</v>
      </c>
      <c r="L252" s="72">
        <v>2018</v>
      </c>
      <c r="N252" s="61">
        <v>2018</v>
      </c>
    </row>
    <row r="253" spans="1:14" ht="12" customHeight="1">
      <c r="C253" s="171" t="s">
        <v>178</v>
      </c>
      <c r="D253" s="65"/>
      <c r="E253" s="65"/>
      <c r="F253" s="65"/>
      <c r="G253" s="65"/>
      <c r="H253" s="109">
        <f>+'IS and OCI'!G19</f>
        <v>-7.2533869999999752</v>
      </c>
      <c r="I253" s="109">
        <f>+'IS and OCI'!I19</f>
        <v>30.534999999999968</v>
      </c>
      <c r="J253" s="109"/>
      <c r="K253" s="109">
        <f>+'IS and OCI'!K19</f>
        <v>-49.885658999999976</v>
      </c>
      <c r="L253" s="109">
        <f>+'IS and OCI'!M19</f>
        <v>23.249999999999886</v>
      </c>
      <c r="M253" s="109"/>
      <c r="N253" s="109">
        <v>39.39999999999975</v>
      </c>
    </row>
    <row r="254" spans="1:14" ht="12" customHeight="1">
      <c r="A254" s="8"/>
      <c r="C254" s="73" t="s">
        <v>179</v>
      </c>
      <c r="H254" s="112">
        <f>-'Note 1 table'!H8</f>
        <v>23.19999999999996</v>
      </c>
      <c r="I254" s="112">
        <f>-'Note 1 table'!I8</f>
        <v>-40.262999999999977</v>
      </c>
      <c r="J254" s="112"/>
      <c r="K254" s="112">
        <f>-'Note 1 table'!H23</f>
        <v>35.799999999999955</v>
      </c>
      <c r="L254" s="112">
        <f>-'Note 1 table'!I23</f>
        <v>-43.800000000000011</v>
      </c>
      <c r="M254" s="112"/>
      <c r="N254" s="112">
        <v>-39.799999999999955</v>
      </c>
    </row>
    <row r="255" spans="1:14" ht="12" customHeight="1">
      <c r="A255" s="8"/>
      <c r="C255" s="73" t="s">
        <v>180</v>
      </c>
      <c r="H255" s="112">
        <v>1.253387</v>
      </c>
      <c r="I255" s="112">
        <f>-'IS and OCI'!I17</f>
        <v>4.351</v>
      </c>
      <c r="J255" s="112"/>
      <c r="K255" s="112">
        <v>-1.5143409999999999</v>
      </c>
      <c r="L255" s="112">
        <f>-'IS and OCI'!M17</f>
        <v>0.49700000000000077</v>
      </c>
      <c r="M255" s="112"/>
      <c r="N255" s="112">
        <v>13.499999999999998</v>
      </c>
    </row>
    <row r="256" spans="1:14" ht="12" customHeight="1">
      <c r="A256" s="8"/>
      <c r="C256" s="73" t="s">
        <v>18</v>
      </c>
      <c r="H256" s="112">
        <f>-'IS and OCI'!G15</f>
        <v>90.8</v>
      </c>
      <c r="I256" s="112">
        <f>-'IS and OCI'!I15</f>
        <v>123.60000000000001</v>
      </c>
      <c r="J256" s="112"/>
      <c r="K256" s="112">
        <f>-'IS and OCI'!K15</f>
        <v>156</v>
      </c>
      <c r="L256" s="112">
        <f>-'IS and OCI'!M15</f>
        <v>191.9</v>
      </c>
      <c r="M256" s="112"/>
      <c r="N256" s="112">
        <v>385.3</v>
      </c>
    </row>
    <row r="257" spans="3:14" ht="12" customHeight="1">
      <c r="C257" s="73" t="s">
        <v>19</v>
      </c>
      <c r="H257" s="112">
        <v>27.2</v>
      </c>
      <c r="I257" s="112">
        <f>-'IS and OCI'!I16</f>
        <v>17.794000000000004</v>
      </c>
      <c r="J257" s="112"/>
      <c r="K257" s="112">
        <v>61.4</v>
      </c>
      <c r="L257" s="112">
        <f>-'IS and OCI'!M16</f>
        <v>56.528000000000006</v>
      </c>
      <c r="M257" s="112"/>
      <c r="N257" s="112">
        <v>117.50000000000001</v>
      </c>
    </row>
    <row r="258" spans="3:14" ht="12" customHeight="1">
      <c r="C258" s="68" t="s">
        <v>181</v>
      </c>
      <c r="D258" s="15"/>
      <c r="E258" s="15"/>
      <c r="F258" s="15"/>
      <c r="H258" s="113">
        <f>SUM(H253:H257)</f>
        <v>135.19999999999999</v>
      </c>
      <c r="I258" s="113">
        <f>SUM(I253:I257)</f>
        <v>136.017</v>
      </c>
      <c r="J258" s="112"/>
      <c r="K258" s="113">
        <f>SUM(K253:K257)</f>
        <v>201.79999999999998</v>
      </c>
      <c r="L258" s="113">
        <f>SUM(L253:L257)</f>
        <v>228.37499999999989</v>
      </c>
      <c r="M258" s="112"/>
      <c r="N258" s="113">
        <f>SUM(N253:N257)</f>
        <v>515.89999999999986</v>
      </c>
    </row>
    <row r="259" spans="3:14" ht="12" customHeight="1">
      <c r="C259" s="73"/>
      <c r="H259" s="112"/>
      <c r="I259" s="112"/>
      <c r="J259" s="112"/>
      <c r="K259" s="112"/>
      <c r="L259" s="112"/>
      <c r="M259" s="112"/>
      <c r="N259" s="112"/>
    </row>
    <row r="260" spans="3:14" ht="12" customHeight="1">
      <c r="C260" s="171"/>
      <c r="H260" s="112"/>
      <c r="I260" s="112"/>
      <c r="J260" s="112"/>
      <c r="K260" s="112"/>
      <c r="L260" s="112"/>
      <c r="M260" s="112"/>
      <c r="N260" s="112"/>
    </row>
    <row r="261" spans="3:14" ht="12" customHeight="1" thickBot="1">
      <c r="C261" s="125" t="s">
        <v>221</v>
      </c>
      <c r="D261" s="13"/>
      <c r="E261" s="13"/>
      <c r="F261" s="13"/>
      <c r="G261" s="13"/>
      <c r="M261" s="13"/>
      <c r="N261" s="13"/>
    </row>
    <row r="262" spans="3:14" ht="12" customHeight="1">
      <c r="C262" s="127"/>
      <c r="D262" s="127"/>
      <c r="E262" s="127"/>
      <c r="F262" s="127"/>
      <c r="G262" s="127"/>
      <c r="H262" s="276" t="s">
        <v>11</v>
      </c>
      <c r="I262" s="276"/>
      <c r="J262" s="276"/>
      <c r="K262" s="274" t="s">
        <v>7</v>
      </c>
      <c r="L262" s="274"/>
      <c r="N262" s="5" t="s">
        <v>141</v>
      </c>
    </row>
    <row r="263" spans="3:14" ht="12" customHeight="1">
      <c r="C263" s="127"/>
      <c r="D263" s="127"/>
      <c r="E263" s="127"/>
      <c r="F263" s="127"/>
      <c r="G263" s="127"/>
      <c r="H263" s="275" t="s">
        <v>0</v>
      </c>
      <c r="I263" s="275"/>
      <c r="J263" s="275"/>
      <c r="K263" s="268" t="s">
        <v>0</v>
      </c>
      <c r="L263" s="268"/>
      <c r="N263" s="64" t="s">
        <v>1</v>
      </c>
    </row>
    <row r="264" spans="3:14" ht="12" customHeight="1">
      <c r="C264" s="96" t="s">
        <v>12</v>
      </c>
      <c r="D264" s="128"/>
      <c r="E264" s="128"/>
      <c r="F264" s="128"/>
      <c r="G264" s="65"/>
      <c r="H264" s="70">
        <v>2019</v>
      </c>
      <c r="I264" s="72">
        <v>2018</v>
      </c>
      <c r="K264" s="70">
        <v>2019</v>
      </c>
      <c r="L264" s="72">
        <v>2018</v>
      </c>
      <c r="N264" s="61">
        <v>2018</v>
      </c>
    </row>
    <row r="265" spans="3:14" ht="12" customHeight="1">
      <c r="C265" s="171" t="s">
        <v>178</v>
      </c>
      <c r="D265" s="1"/>
      <c r="E265" s="1"/>
      <c r="F265" s="1"/>
      <c r="G265" s="1"/>
      <c r="H265" s="109">
        <f>+'IS and OCI'!G19</f>
        <v>-7.2533869999999752</v>
      </c>
      <c r="I265" s="109">
        <f>+'IS and OCI'!I19</f>
        <v>30.534999999999968</v>
      </c>
      <c r="J265" s="109"/>
      <c r="K265" s="109">
        <f>+'IS and OCI'!K19</f>
        <v>-49.885658999999976</v>
      </c>
      <c r="L265" s="109">
        <f>+'IS and OCI'!M19</f>
        <v>23.249999999999886</v>
      </c>
      <c r="M265" s="109"/>
      <c r="N265" s="109">
        <v>39.39999999999975</v>
      </c>
    </row>
    <row r="266" spans="3:14" ht="12" customHeight="1">
      <c r="C266" s="73" t="s">
        <v>182</v>
      </c>
      <c r="H266" s="112">
        <f>-'Note 1 table'!H8</f>
        <v>23.19999999999996</v>
      </c>
      <c r="I266" s="112">
        <f>-'Note 1 table'!I8</f>
        <v>-40.262999999999977</v>
      </c>
      <c r="J266" s="112"/>
      <c r="K266" s="112">
        <f>-'Note 1 table'!H23</f>
        <v>35.799999999999955</v>
      </c>
      <c r="L266" s="112">
        <f>-'Note 1 table'!I23</f>
        <v>-43.800000000000011</v>
      </c>
      <c r="M266" s="112"/>
      <c r="N266" s="112">
        <v>-39.799999999999955</v>
      </c>
    </row>
    <row r="267" spans="3:14" ht="12" customHeight="1">
      <c r="C267" s="73" t="s">
        <v>20</v>
      </c>
      <c r="H267" s="112">
        <v>1.253387</v>
      </c>
      <c r="I267" s="112">
        <f>-'IS and OCI'!I17</f>
        <v>4.351</v>
      </c>
      <c r="J267" s="112"/>
      <c r="K267" s="112">
        <v>-1.5143409999999999</v>
      </c>
      <c r="L267" s="112">
        <f>-'IS and OCI'!M17</f>
        <v>0.49700000000000077</v>
      </c>
      <c r="M267" s="112"/>
      <c r="N267" s="112">
        <v>13.499999999999998</v>
      </c>
    </row>
    <row r="268" spans="3:14" ht="12" customHeight="1">
      <c r="C268" s="73" t="s">
        <v>183</v>
      </c>
      <c r="H268" s="112">
        <f>-'Note 1 table'!H13</f>
        <v>-2.7000000000000171</v>
      </c>
      <c r="I268" s="112">
        <f>-'Note 1 table'!I13</f>
        <v>11.088000000000008</v>
      </c>
      <c r="J268" s="112"/>
      <c r="K268" s="112">
        <f>-'Note 1 table'!H28</f>
        <v>0.70000000000001705</v>
      </c>
      <c r="L268" s="112">
        <f>-'Note 1 table'!I28</f>
        <v>3.0880000000000223</v>
      </c>
      <c r="M268" s="112"/>
      <c r="N268" s="112">
        <v>0.59999999999996589</v>
      </c>
    </row>
    <row r="269" spans="3:14" ht="12" customHeight="1">
      <c r="C269" s="73" t="s">
        <v>99</v>
      </c>
      <c r="H269" s="112">
        <f>-H44</f>
        <v>3.2</v>
      </c>
      <c r="I269" s="112">
        <f>-I44</f>
        <v>7.9</v>
      </c>
      <c r="J269" s="112"/>
      <c r="K269" s="112">
        <f>-K44</f>
        <v>3.2</v>
      </c>
      <c r="L269" s="112">
        <f>-L44</f>
        <v>7.9</v>
      </c>
      <c r="M269" s="112"/>
      <c r="N269" s="112">
        <v>22.6</v>
      </c>
    </row>
    <row r="270" spans="3:14" ht="12" customHeight="1">
      <c r="C270" s="68" t="s">
        <v>221</v>
      </c>
      <c r="D270" s="15"/>
      <c r="E270" s="15"/>
      <c r="F270" s="15"/>
      <c r="H270" s="113">
        <f>SUM(H265:H269)</f>
        <v>17.699999999999967</v>
      </c>
      <c r="I270" s="113">
        <f>SUM(I265:I269)</f>
        <v>13.611000000000001</v>
      </c>
      <c r="J270" s="112"/>
      <c r="K270" s="113">
        <f>SUM(K265:K269)</f>
        <v>-11.700000000000003</v>
      </c>
      <c r="L270" s="113">
        <f>SUM(L265:L269)</f>
        <v>-9.0650000000001025</v>
      </c>
      <c r="M270" s="112"/>
      <c r="N270" s="113">
        <f>SUM(N265:N269)</f>
        <v>36.299999999999763</v>
      </c>
    </row>
    <row r="271" spans="3:14" ht="12" customHeight="1">
      <c r="H271" s="112"/>
      <c r="I271" s="112"/>
      <c r="J271" s="112"/>
      <c r="K271" s="112"/>
      <c r="L271" s="112"/>
      <c r="M271" s="112"/>
      <c r="N271" s="112"/>
    </row>
    <row r="272" spans="3:14" ht="12" customHeight="1">
      <c r="H272" s="112"/>
      <c r="I272" s="112"/>
      <c r="J272" s="112"/>
      <c r="K272" s="112"/>
      <c r="L272" s="112"/>
      <c r="M272" s="112"/>
      <c r="N272" s="112"/>
    </row>
    <row r="273" spans="2:14" ht="12" customHeight="1">
      <c r="H273" s="112"/>
      <c r="I273" s="112"/>
      <c r="J273" s="112"/>
      <c r="K273" s="112"/>
      <c r="L273" s="112"/>
      <c r="M273" s="112"/>
      <c r="N273" s="112"/>
    </row>
    <row r="274" spans="2:14" ht="12" customHeight="1">
      <c r="H274" s="112"/>
      <c r="I274" s="112"/>
      <c r="J274" s="112"/>
      <c r="K274" s="112"/>
      <c r="L274" s="112"/>
      <c r="M274" s="112"/>
      <c r="N274" s="112"/>
    </row>
    <row r="275" spans="2:14" ht="12" customHeight="1">
      <c r="H275" s="112"/>
      <c r="I275" s="112"/>
      <c r="J275" s="112"/>
      <c r="K275" s="112"/>
      <c r="L275" s="112"/>
      <c r="M275" s="112"/>
      <c r="N275" s="112"/>
    </row>
    <row r="276" spans="2:14" ht="12" customHeight="1">
      <c r="H276" s="112"/>
      <c r="I276" s="112"/>
      <c r="J276" s="112"/>
      <c r="K276" s="112"/>
      <c r="L276" s="112"/>
      <c r="M276" s="112"/>
      <c r="N276" s="112"/>
    </row>
    <row r="277" spans="2:14" ht="12" customHeight="1">
      <c r="B277" s="4" t="s">
        <v>242</v>
      </c>
      <c r="C277" s="173"/>
    </row>
    <row r="278" spans="2:14" ht="12" customHeight="1"/>
    <row r="279" spans="2:14" ht="12" customHeight="1">
      <c r="C279" s="174"/>
      <c r="D279" s="174"/>
      <c r="H279" s="174"/>
      <c r="I279" s="176"/>
      <c r="K279" s="174"/>
      <c r="N279" s="174"/>
    </row>
    <row r="280" spans="2:14" ht="12" customHeight="1">
      <c r="C280" s="176"/>
      <c r="D280" s="174"/>
    </row>
    <row r="281" spans="2:14" ht="12" customHeight="1">
      <c r="C281" s="176" t="s">
        <v>12</v>
      </c>
      <c r="D281" s="175"/>
    </row>
    <row r="282" spans="2:14" ht="12" customHeight="1">
      <c r="C282" s="62" t="s">
        <v>282</v>
      </c>
      <c r="D282" s="62"/>
      <c r="E282" s="61"/>
      <c r="F282" s="61"/>
      <c r="G282" s="61"/>
      <c r="H282" s="62"/>
      <c r="I282" s="62"/>
      <c r="J282" s="61"/>
      <c r="K282" s="62"/>
      <c r="L282" s="62"/>
      <c r="M282" s="5"/>
      <c r="N282" s="259">
        <v>293.60000000000002</v>
      </c>
    </row>
    <row r="283" spans="2:14" ht="12" customHeight="1">
      <c r="C283" s="69"/>
      <c r="D283" s="69"/>
      <c r="E283" s="5"/>
      <c r="F283" s="5"/>
      <c r="G283" s="5"/>
      <c r="H283" s="69"/>
      <c r="I283" s="69"/>
      <c r="J283" s="5"/>
      <c r="K283" s="69"/>
      <c r="L283" s="5"/>
      <c r="M283" s="5"/>
      <c r="N283" s="69"/>
    </row>
    <row r="284" spans="2:14" ht="12" customHeight="1">
      <c r="C284" s="69" t="s">
        <v>186</v>
      </c>
      <c r="D284" s="5"/>
      <c r="E284" s="5"/>
      <c r="F284" s="5"/>
      <c r="G284" s="5"/>
      <c r="H284" s="5"/>
      <c r="I284" s="69"/>
      <c r="J284" s="5"/>
      <c r="K284" s="5"/>
      <c r="L284" s="5"/>
      <c r="M284" s="5"/>
      <c r="N284" s="260">
        <v>-11.9</v>
      </c>
    </row>
    <row r="285" spans="2:14" ht="12" customHeight="1">
      <c r="C285" s="261" t="s">
        <v>187</v>
      </c>
      <c r="D285" s="5"/>
      <c r="E285" s="5"/>
      <c r="F285" s="5"/>
      <c r="G285" s="5"/>
      <c r="H285" s="5"/>
      <c r="I285" s="69"/>
      <c r="J285" s="5"/>
      <c r="K285" s="5"/>
      <c r="L285" s="5"/>
      <c r="M285" s="5"/>
      <c r="N285" s="260">
        <v>-0.1</v>
      </c>
    </row>
    <row r="286" spans="2:14" ht="12" customHeight="1">
      <c r="C286" s="261" t="s">
        <v>188</v>
      </c>
      <c r="D286" s="5"/>
      <c r="E286" s="5"/>
      <c r="F286" s="5"/>
      <c r="G286" s="5"/>
      <c r="H286" s="5"/>
      <c r="I286" s="69"/>
      <c r="J286" s="5"/>
      <c r="K286" s="5"/>
      <c r="L286" s="5"/>
      <c r="M286" s="5"/>
      <c r="N286" s="260">
        <v>0.6</v>
      </c>
    </row>
    <row r="287" spans="2:14" ht="12" customHeight="1">
      <c r="C287" s="69" t="s">
        <v>189</v>
      </c>
      <c r="D287" s="5"/>
      <c r="E287" s="5"/>
      <c r="F287" s="5"/>
      <c r="G287" s="5"/>
      <c r="H287" s="5"/>
      <c r="I287" s="69"/>
      <c r="J287" s="5"/>
      <c r="K287" s="5"/>
      <c r="L287" s="5"/>
      <c r="M287" s="5"/>
      <c r="N287" s="260">
        <v>-43.7</v>
      </c>
    </row>
    <row r="288" spans="2:14" ht="12" customHeight="1" thickBot="1">
      <c r="C288" s="262" t="s">
        <v>281</v>
      </c>
      <c r="D288" s="262"/>
      <c r="E288" s="262"/>
      <c r="F288" s="262"/>
      <c r="G288" s="262"/>
      <c r="H288" s="262"/>
      <c r="I288" s="262"/>
      <c r="J288" s="262"/>
      <c r="K288" s="262"/>
      <c r="L288" s="262"/>
      <c r="M288" s="5"/>
      <c r="N288" s="262">
        <v>238.5</v>
      </c>
    </row>
    <row r="289" spans="1:14" ht="12" customHeight="1">
      <c r="C289" s="197" t="s">
        <v>262</v>
      </c>
      <c r="D289" s="5"/>
      <c r="E289" s="5"/>
      <c r="F289" s="5"/>
      <c r="G289" s="5"/>
      <c r="H289" s="5"/>
      <c r="I289" s="69"/>
      <c r="J289" s="5"/>
      <c r="K289" s="5"/>
      <c r="L289" s="5"/>
      <c r="M289" s="5"/>
    </row>
    <row r="290" spans="1:14" ht="12" customHeight="1">
      <c r="A290" s="176"/>
      <c r="B290" s="174"/>
      <c r="C290" s="261" t="s">
        <v>251</v>
      </c>
      <c r="D290" s="5"/>
      <c r="E290" s="5"/>
      <c r="F290" s="5"/>
      <c r="G290" s="69"/>
      <c r="H290" s="5"/>
      <c r="I290" s="5"/>
      <c r="J290" s="5"/>
      <c r="K290" s="5"/>
      <c r="L290" s="260"/>
      <c r="M290" s="69"/>
      <c r="N290" s="5">
        <v>42.6</v>
      </c>
    </row>
    <row r="291" spans="1:14" ht="12" customHeight="1">
      <c r="A291" s="176"/>
      <c r="B291" s="174"/>
      <c r="C291" s="263" t="s">
        <v>263</v>
      </c>
      <c r="D291" s="64"/>
      <c r="E291" s="64"/>
      <c r="F291" s="64"/>
      <c r="G291" s="64"/>
      <c r="H291" s="64"/>
      <c r="I291" s="64"/>
      <c r="J291" s="64"/>
      <c r="K291" s="64"/>
      <c r="L291" s="264"/>
      <c r="M291" s="64"/>
      <c r="N291" s="64">
        <v>195.9</v>
      </c>
    </row>
    <row r="292" spans="1:14" ht="12" customHeight="1">
      <c r="I292" s="11"/>
    </row>
    <row r="293" spans="1:14" ht="12" customHeight="1">
      <c r="I293" s="11"/>
    </row>
    <row r="294" spans="1:14" ht="12" customHeight="1">
      <c r="I294" s="11"/>
    </row>
    <row r="295" spans="1:14" ht="12" customHeight="1">
      <c r="I295" s="11"/>
    </row>
    <row r="296" spans="1:14" ht="12" customHeight="1"/>
  </sheetData>
  <mergeCells count="68">
    <mergeCell ref="H22:J22"/>
    <mergeCell ref="K22:L22"/>
    <mergeCell ref="H23:J23"/>
    <mergeCell ref="H10:J10"/>
    <mergeCell ref="K10:L10"/>
    <mergeCell ref="H9:J9"/>
    <mergeCell ref="K9:L9"/>
    <mergeCell ref="H74:J74"/>
    <mergeCell ref="K74:L74"/>
    <mergeCell ref="H65:J65"/>
    <mergeCell ref="K65:L65"/>
    <mergeCell ref="H54:J54"/>
    <mergeCell ref="K54:L54"/>
    <mergeCell ref="H64:J64"/>
    <mergeCell ref="K64:L64"/>
    <mergeCell ref="K53:L53"/>
    <mergeCell ref="H37:J37"/>
    <mergeCell ref="H53:J53"/>
    <mergeCell ref="K23:L23"/>
    <mergeCell ref="H38:J38"/>
    <mergeCell ref="K38:L38"/>
    <mergeCell ref="K150:L150"/>
    <mergeCell ref="H112:J112"/>
    <mergeCell ref="H263:J263"/>
    <mergeCell ref="K263:L263"/>
    <mergeCell ref="H234:J234"/>
    <mergeCell ref="K234:L234"/>
    <mergeCell ref="H250:J250"/>
    <mergeCell ref="K250:L250"/>
    <mergeCell ref="H251:J251"/>
    <mergeCell ref="K251:L251"/>
    <mergeCell ref="K202:L202"/>
    <mergeCell ref="H173:J173"/>
    <mergeCell ref="K173:L173"/>
    <mergeCell ref="H191:J191"/>
    <mergeCell ref="K191:L191"/>
    <mergeCell ref="H111:J111"/>
    <mergeCell ref="K111:L111"/>
    <mergeCell ref="A63:A69"/>
    <mergeCell ref="H262:J262"/>
    <mergeCell ref="K262:L262"/>
    <mergeCell ref="H219:J219"/>
    <mergeCell ref="K219:L219"/>
    <mergeCell ref="H220:J220"/>
    <mergeCell ref="K220:L220"/>
    <mergeCell ref="H233:J233"/>
    <mergeCell ref="K233:L233"/>
    <mergeCell ref="H122:J122"/>
    <mergeCell ref="K122:L122"/>
    <mergeCell ref="K135:L135"/>
    <mergeCell ref="K151:L151"/>
    <mergeCell ref="H202:J202"/>
    <mergeCell ref="K37:L37"/>
    <mergeCell ref="H75:J75"/>
    <mergeCell ref="K75:L75"/>
    <mergeCell ref="H150:J150"/>
    <mergeCell ref="H151:J151"/>
    <mergeCell ref="H88:J88"/>
    <mergeCell ref="K88:L88"/>
    <mergeCell ref="H89:J89"/>
    <mergeCell ref="K89:L89"/>
    <mergeCell ref="K112:L112"/>
    <mergeCell ref="H121:J121"/>
    <mergeCell ref="K121:L121"/>
    <mergeCell ref="H100:J100"/>
    <mergeCell ref="K100:L100"/>
    <mergeCell ref="H101:J101"/>
    <mergeCell ref="K101:L101"/>
  </mergeCells>
  <pageMargins left="0.7" right="0.7" top="0.75" bottom="0.75" header="0.3" footer="0.3"/>
  <pageSetup paperSize="9" orientation="portrait" r:id="rId1"/>
  <ignoredErrors>
    <ignoredError sqref="L58 I58 L146 N14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C1:M50"/>
  <sheetViews>
    <sheetView showGridLines="0" workbookViewId="0">
      <selection activeCell="N62" sqref="N62"/>
    </sheetView>
  </sheetViews>
  <sheetFormatPr defaultRowHeight="14.4"/>
  <cols>
    <col min="3" max="3" width="62.6640625" customWidth="1"/>
    <col min="4" max="4" width="1.6640625" customWidth="1"/>
    <col min="5" max="6" width="10.5546875" customWidth="1"/>
    <col min="7" max="7" width="1.6640625" customWidth="1"/>
    <col min="10" max="10" width="1.6640625" customWidth="1"/>
  </cols>
  <sheetData>
    <row r="1" spans="3:13" ht="15" customHeight="1">
      <c r="M1" s="9"/>
    </row>
    <row r="2" spans="3:13" ht="12" customHeight="1" thickBot="1">
      <c r="C2" s="14"/>
      <c r="D2" s="14"/>
      <c r="E2" s="14"/>
      <c r="F2" s="14"/>
      <c r="G2" s="14"/>
      <c r="H2" s="14"/>
      <c r="I2" s="14"/>
      <c r="J2" s="14"/>
      <c r="K2" s="14"/>
      <c r="L2" s="14"/>
      <c r="M2" s="9"/>
    </row>
    <row r="3" spans="3:13" ht="12" customHeight="1">
      <c r="E3" s="276" t="s">
        <v>11</v>
      </c>
      <c r="F3" s="276"/>
      <c r="G3" s="276"/>
      <c r="H3" s="276"/>
      <c r="I3" s="276"/>
      <c r="J3" s="276"/>
      <c r="K3" s="276"/>
      <c r="L3" s="276"/>
      <c r="M3" s="237"/>
    </row>
    <row r="4" spans="3:13" ht="12" customHeight="1">
      <c r="E4" s="275" t="s">
        <v>0</v>
      </c>
      <c r="F4" s="275"/>
      <c r="G4" s="275"/>
      <c r="H4" s="275"/>
      <c r="I4" s="275"/>
      <c r="J4" s="275"/>
      <c r="K4" s="275"/>
      <c r="L4" s="275"/>
      <c r="M4" s="9"/>
    </row>
    <row r="5" spans="3:13" ht="12" customHeight="1">
      <c r="E5" s="118">
        <v>2019</v>
      </c>
      <c r="F5" s="118">
        <v>2018</v>
      </c>
      <c r="G5" s="6"/>
      <c r="H5" s="118">
        <v>2019</v>
      </c>
      <c r="I5" s="118">
        <v>2018</v>
      </c>
      <c r="K5" s="118">
        <v>2019</v>
      </c>
      <c r="L5" s="118">
        <v>2018</v>
      </c>
      <c r="M5" s="9"/>
    </row>
    <row r="6" spans="3:13" ht="12" customHeight="1">
      <c r="E6" s="280" t="s">
        <v>92</v>
      </c>
      <c r="F6" s="280"/>
      <c r="G6" s="236"/>
      <c r="H6" s="282" t="s">
        <v>93</v>
      </c>
      <c r="I6" s="282"/>
      <c r="K6" s="282" t="s">
        <v>94</v>
      </c>
      <c r="L6" s="282"/>
      <c r="M6" s="9"/>
    </row>
    <row r="7" spans="3:13" ht="12" customHeight="1">
      <c r="C7" s="96" t="s">
        <v>12</v>
      </c>
      <c r="E7" s="281"/>
      <c r="F7" s="281"/>
      <c r="G7" s="120"/>
      <c r="H7" s="283"/>
      <c r="I7" s="283"/>
      <c r="K7" s="283"/>
      <c r="L7" s="283"/>
      <c r="M7" s="9"/>
    </row>
    <row r="8" spans="3:13" ht="12" customHeight="1">
      <c r="C8" s="73" t="s">
        <v>35</v>
      </c>
      <c r="D8" s="73"/>
      <c r="E8" s="121">
        <v>215.59999999999997</v>
      </c>
      <c r="F8" s="121">
        <v>199.4</v>
      </c>
      <c r="G8" s="121"/>
      <c r="H8" s="121">
        <f>+K8-E8</f>
        <v>-23.19999999999996</v>
      </c>
      <c r="I8" s="121">
        <v>40.262999999999977</v>
      </c>
      <c r="J8" s="121"/>
      <c r="K8" s="121">
        <v>192.4</v>
      </c>
      <c r="L8" s="121">
        <f>+F8+I8</f>
        <v>239.66299999999998</v>
      </c>
      <c r="M8" s="9"/>
    </row>
    <row r="9" spans="3:13" ht="12" customHeight="1">
      <c r="C9" s="73"/>
      <c r="D9" s="73"/>
      <c r="E9" s="121"/>
      <c r="F9" s="121"/>
      <c r="G9" s="121"/>
      <c r="H9" s="121"/>
      <c r="I9" s="121"/>
      <c r="J9" s="121"/>
      <c r="K9" s="121"/>
      <c r="L9" s="121"/>
      <c r="M9" s="9"/>
    </row>
    <row r="10" spans="3:13" ht="12" customHeight="1">
      <c r="C10" s="73" t="s">
        <v>15</v>
      </c>
      <c r="D10" s="73"/>
      <c r="E10" s="121">
        <v>-67.8</v>
      </c>
      <c r="F10" s="121">
        <v>-51.600000000000009</v>
      </c>
      <c r="G10" s="121"/>
      <c r="H10" s="121">
        <f>+K10-E10</f>
        <v>0</v>
      </c>
      <c r="I10" s="121">
        <v>0</v>
      </c>
      <c r="J10" s="121"/>
      <c r="K10" s="121">
        <v>-67.8</v>
      </c>
      <c r="L10" s="121">
        <f t="shared" ref="L10:L14" si="0">+F10+I10</f>
        <v>-51.600000000000009</v>
      </c>
      <c r="M10" s="9"/>
    </row>
    <row r="11" spans="3:13" ht="12" customHeight="1">
      <c r="C11" s="73" t="s">
        <v>16</v>
      </c>
      <c r="D11" s="73"/>
      <c r="E11" s="122">
        <v>-1.9</v>
      </c>
      <c r="F11" s="121">
        <v>-3.0830000000000002</v>
      </c>
      <c r="G11" s="122"/>
      <c r="H11" s="121">
        <f>+K11-E11</f>
        <v>0</v>
      </c>
      <c r="I11" s="121">
        <v>0</v>
      </c>
      <c r="J11" s="122"/>
      <c r="K11" s="122">
        <v>-1.9</v>
      </c>
      <c r="L11" s="121">
        <f t="shared" si="0"/>
        <v>-3.0830000000000002</v>
      </c>
      <c r="M11" s="9"/>
    </row>
    <row r="12" spans="3:13" ht="12" customHeight="1">
      <c r="C12" s="73" t="s">
        <v>17</v>
      </c>
      <c r="D12" s="73"/>
      <c r="E12" s="122">
        <v>-10.7</v>
      </c>
      <c r="F12" s="121">
        <v>-8.6999999999999993</v>
      </c>
      <c r="G12" s="122"/>
      <c r="H12" s="121">
        <f>+K12-E12</f>
        <v>0</v>
      </c>
      <c r="I12" s="121">
        <v>0</v>
      </c>
      <c r="J12" s="122"/>
      <c r="K12" s="122">
        <v>-10.7</v>
      </c>
      <c r="L12" s="121">
        <f t="shared" si="0"/>
        <v>-8.6999999999999993</v>
      </c>
      <c r="M12" s="9"/>
    </row>
    <row r="13" spans="3:13" ht="12" customHeight="1">
      <c r="C13" s="73" t="s">
        <v>95</v>
      </c>
      <c r="D13" s="73"/>
      <c r="E13" s="122">
        <v>-90.300000000000011</v>
      </c>
      <c r="F13" s="121">
        <v>-104.61199999999999</v>
      </c>
      <c r="G13" s="122"/>
      <c r="H13" s="121">
        <f>+K13-E13</f>
        <v>2.7000000000000171</v>
      </c>
      <c r="I13" s="121">
        <v>-11.088000000000008</v>
      </c>
      <c r="J13" s="122"/>
      <c r="K13" s="122">
        <v>-87.6</v>
      </c>
      <c r="L13" s="121">
        <f t="shared" si="0"/>
        <v>-115.7</v>
      </c>
      <c r="M13" s="9"/>
    </row>
    <row r="14" spans="3:13" ht="12" customHeight="1">
      <c r="C14" s="73" t="s">
        <v>41</v>
      </c>
      <c r="D14" s="73"/>
      <c r="E14" s="122">
        <v>-27.2</v>
      </c>
      <c r="F14" s="121">
        <v>-17.794000000000004</v>
      </c>
      <c r="G14" s="122"/>
      <c r="H14" s="121">
        <f>+K14-E14</f>
        <v>0</v>
      </c>
      <c r="I14" s="121">
        <v>0</v>
      </c>
      <c r="J14" s="122"/>
      <c r="K14" s="122">
        <v>-27.2</v>
      </c>
      <c r="L14" s="121">
        <f t="shared" si="0"/>
        <v>-17.794000000000004</v>
      </c>
      <c r="M14" s="9"/>
    </row>
    <row r="15" spans="3:13" ht="12" customHeight="1">
      <c r="C15" s="68" t="s">
        <v>221</v>
      </c>
      <c r="D15" s="77"/>
      <c r="E15" s="123">
        <f>SUM(E8:E14)</f>
        <v>17.69999999999995</v>
      </c>
      <c r="F15" s="123">
        <f>SUM(F8:F14)</f>
        <v>13.611000000000026</v>
      </c>
      <c r="G15" s="124"/>
      <c r="H15" s="123">
        <f>SUM(H8:H14)</f>
        <v>-20.499999999999943</v>
      </c>
      <c r="I15" s="123">
        <f>SUM(I8:I14)</f>
        <v>29.174999999999969</v>
      </c>
      <c r="J15" s="124"/>
      <c r="K15" s="123">
        <f>SUM(K8:K14)</f>
        <v>-2.7999999999999936</v>
      </c>
      <c r="L15" s="123">
        <f>SUM(L8:L14)</f>
        <v>42.785999999999994</v>
      </c>
      <c r="M15" s="9"/>
    </row>
    <row r="16" spans="3:13" ht="12" customHeight="1">
      <c r="M16" s="9"/>
    </row>
    <row r="17" spans="3:13" ht="12" customHeight="1" thickBot="1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9"/>
    </row>
    <row r="18" spans="3:13" ht="12" customHeight="1">
      <c r="E18" s="278" t="s">
        <v>7</v>
      </c>
      <c r="F18" s="278"/>
      <c r="G18" s="278"/>
      <c r="H18" s="278"/>
      <c r="I18" s="278"/>
      <c r="J18" s="278"/>
      <c r="K18" s="278"/>
      <c r="L18" s="278"/>
    </row>
    <row r="19" spans="3:13" ht="12" customHeight="1">
      <c r="E19" s="275" t="s">
        <v>0</v>
      </c>
      <c r="F19" s="275"/>
      <c r="G19" s="275"/>
      <c r="H19" s="275"/>
      <c r="I19" s="275"/>
      <c r="J19" s="275"/>
      <c r="K19" s="275"/>
      <c r="L19" s="275"/>
    </row>
    <row r="20" spans="3:13" ht="12" customHeight="1">
      <c r="E20" s="118">
        <v>2019</v>
      </c>
      <c r="F20" s="118">
        <v>2018</v>
      </c>
      <c r="G20" s="6"/>
      <c r="H20" s="118">
        <v>2019</v>
      </c>
      <c r="I20" s="118">
        <v>2018</v>
      </c>
      <c r="K20" s="118">
        <v>2019</v>
      </c>
      <c r="L20" s="118">
        <v>2018</v>
      </c>
    </row>
    <row r="21" spans="3:13" ht="12" customHeight="1">
      <c r="E21" s="280" t="s">
        <v>92</v>
      </c>
      <c r="F21" s="280"/>
      <c r="G21" s="236"/>
      <c r="H21" s="282" t="s">
        <v>93</v>
      </c>
      <c r="I21" s="282"/>
      <c r="K21" s="282" t="s">
        <v>94</v>
      </c>
      <c r="L21" s="282"/>
    </row>
    <row r="22" spans="3:13" ht="12" customHeight="1">
      <c r="C22" s="96" t="s">
        <v>12</v>
      </c>
      <c r="E22" s="281"/>
      <c r="F22" s="281"/>
      <c r="G22" s="120"/>
      <c r="H22" s="283"/>
      <c r="I22" s="283"/>
      <c r="K22" s="283"/>
      <c r="L22" s="283"/>
    </row>
    <row r="23" spans="3:13" ht="12" customHeight="1">
      <c r="C23" s="73" t="s">
        <v>35</v>
      </c>
      <c r="D23" s="73"/>
      <c r="E23" s="121">
        <v>357.5</v>
      </c>
      <c r="F23" s="121">
        <v>397.19999999999993</v>
      </c>
      <c r="G23" s="121"/>
      <c r="H23" s="121">
        <f t="shared" ref="H23:H27" si="1">+K23-E23</f>
        <v>-35.799999999999955</v>
      </c>
      <c r="I23" s="121">
        <v>43.800000000000011</v>
      </c>
      <c r="J23" s="121"/>
      <c r="K23" s="121">
        <v>321.70000000000005</v>
      </c>
      <c r="L23" s="121">
        <f t="shared" ref="L23:L29" si="2">+F23+I23</f>
        <v>440.99999999999994</v>
      </c>
    </row>
    <row r="24" spans="3:13" ht="12" customHeight="1">
      <c r="C24" s="73"/>
      <c r="D24" s="73"/>
      <c r="E24" s="121"/>
      <c r="F24" s="121"/>
      <c r="G24" s="121"/>
      <c r="H24" s="121"/>
      <c r="I24" s="121"/>
      <c r="J24" s="121"/>
      <c r="K24" s="121"/>
      <c r="L24" s="121"/>
    </row>
    <row r="25" spans="3:13" ht="12" customHeight="1">
      <c r="C25" s="73" t="s">
        <v>15</v>
      </c>
      <c r="D25" s="73"/>
      <c r="E25" s="121">
        <v>-129.1</v>
      </c>
      <c r="F25" s="121">
        <v>-137.215</v>
      </c>
      <c r="G25" s="121"/>
      <c r="H25" s="121">
        <f t="shared" si="1"/>
        <v>0</v>
      </c>
      <c r="I25" s="121">
        <v>0</v>
      </c>
      <c r="J25" s="121"/>
      <c r="K25" s="121">
        <v>-129.1</v>
      </c>
      <c r="L25" s="121">
        <f t="shared" si="2"/>
        <v>-137.215</v>
      </c>
    </row>
    <row r="26" spans="3:13" ht="12" customHeight="1">
      <c r="C26" s="73" t="s">
        <v>16</v>
      </c>
      <c r="D26" s="73"/>
      <c r="E26" s="122">
        <v>-4.3</v>
      </c>
      <c r="F26" s="121">
        <v>-6.0269999999999992</v>
      </c>
      <c r="G26" s="122"/>
      <c r="H26" s="121">
        <f t="shared" si="1"/>
        <v>0</v>
      </c>
      <c r="I26" s="122">
        <v>0</v>
      </c>
      <c r="J26" s="122"/>
      <c r="K26" s="122">
        <v>-4.3</v>
      </c>
      <c r="L26" s="121">
        <f t="shared" si="2"/>
        <v>-6.0269999999999992</v>
      </c>
    </row>
    <row r="27" spans="3:13" ht="12" customHeight="1">
      <c r="C27" s="73" t="s">
        <v>17</v>
      </c>
      <c r="D27" s="73"/>
      <c r="E27" s="122">
        <v>-22.3</v>
      </c>
      <c r="F27" s="121">
        <v>-25.582999999999998</v>
      </c>
      <c r="G27" s="122"/>
      <c r="H27" s="121">
        <f t="shared" si="1"/>
        <v>0</v>
      </c>
      <c r="I27" s="122">
        <v>0</v>
      </c>
      <c r="J27" s="122"/>
      <c r="K27" s="122">
        <v>-22.3</v>
      </c>
      <c r="L27" s="121">
        <f t="shared" si="2"/>
        <v>-25.582999999999998</v>
      </c>
    </row>
    <row r="28" spans="3:13" ht="12" customHeight="1">
      <c r="C28" s="73" t="s">
        <v>95</v>
      </c>
      <c r="D28" s="73"/>
      <c r="E28" s="122">
        <v>-152.1</v>
      </c>
      <c r="F28" s="121">
        <v>-180.91199999999998</v>
      </c>
      <c r="G28" s="122"/>
      <c r="H28" s="121">
        <f>+K28-E28</f>
        <v>-0.70000000000001705</v>
      </c>
      <c r="I28" s="121">
        <v>-3.0880000000000223</v>
      </c>
      <c r="J28" s="122"/>
      <c r="K28" s="122">
        <v>-152.80000000000001</v>
      </c>
      <c r="L28" s="121">
        <f t="shared" si="2"/>
        <v>-184</v>
      </c>
    </row>
    <row r="29" spans="3:13" ht="12" customHeight="1">
      <c r="C29" s="73" t="s">
        <v>41</v>
      </c>
      <c r="D29" s="73"/>
      <c r="E29" s="122">
        <v>-61.4</v>
      </c>
      <c r="F29" s="121">
        <v>-56.528000000000006</v>
      </c>
      <c r="G29" s="122"/>
      <c r="H29" s="121">
        <f>+K29-E29</f>
        <v>0</v>
      </c>
      <c r="I29" s="122">
        <v>0</v>
      </c>
      <c r="J29" s="122"/>
      <c r="K29" s="122">
        <v>-61.4</v>
      </c>
      <c r="L29" s="121">
        <f t="shared" si="2"/>
        <v>-56.528000000000006</v>
      </c>
    </row>
    <row r="30" spans="3:13" ht="12" customHeight="1">
      <c r="C30" s="68" t="s">
        <v>221</v>
      </c>
      <c r="D30" s="77"/>
      <c r="E30" s="123">
        <f>SUM(E23:E29)</f>
        <v>-11.70000000000001</v>
      </c>
      <c r="F30" s="123">
        <f>SUM(F23:F29)</f>
        <v>-9.0650000000000688</v>
      </c>
      <c r="G30" s="124"/>
      <c r="H30" s="123">
        <f>SUM(H23:H29)</f>
        <v>-36.499999999999972</v>
      </c>
      <c r="I30" s="123">
        <f>SUM(I23:I29)</f>
        <v>40.711999999999989</v>
      </c>
      <c r="J30" s="124"/>
      <c r="K30" s="123">
        <f>SUM(K23:K29)</f>
        <v>-48.199999999999982</v>
      </c>
      <c r="L30" s="123">
        <f>SUM(L23:L29)</f>
        <v>31.646999999999949</v>
      </c>
    </row>
    <row r="31" spans="3:13" ht="12" customHeight="1"/>
    <row r="32" spans="3:13" ht="12" customHeight="1" thickBot="1"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3:12" ht="12" customHeight="1">
      <c r="E33" s="279" t="s">
        <v>141</v>
      </c>
      <c r="F33" s="279"/>
      <c r="G33" s="279"/>
      <c r="H33" s="279"/>
      <c r="I33" s="279"/>
      <c r="J33" s="279"/>
      <c r="K33" s="279"/>
      <c r="L33" s="279"/>
    </row>
    <row r="34" spans="3:12" ht="12" customHeight="1">
      <c r="C34" s="11"/>
      <c r="D34" s="11"/>
      <c r="E34" s="275" t="s">
        <v>259</v>
      </c>
      <c r="F34" s="275"/>
      <c r="G34" s="275"/>
      <c r="H34" s="275"/>
      <c r="I34" s="275"/>
      <c r="J34" s="275"/>
      <c r="K34" s="275"/>
      <c r="L34" s="275"/>
    </row>
    <row r="35" spans="3:12" ht="12" customHeight="1">
      <c r="E35" s="280" t="s">
        <v>92</v>
      </c>
      <c r="F35" s="280"/>
      <c r="H35" s="282" t="s">
        <v>93</v>
      </c>
      <c r="I35" s="282"/>
      <c r="K35" s="282" t="s">
        <v>94</v>
      </c>
      <c r="L35" s="282"/>
    </row>
    <row r="36" spans="3:12" ht="12" customHeight="1">
      <c r="C36" s="96" t="s">
        <v>12</v>
      </c>
      <c r="E36" s="281"/>
      <c r="F36" s="281"/>
      <c r="H36" s="283"/>
      <c r="I36" s="283"/>
      <c r="K36" s="283"/>
      <c r="L36" s="283"/>
    </row>
    <row r="37" spans="3:12" ht="12" customHeight="1">
      <c r="C37" s="73" t="s">
        <v>35</v>
      </c>
      <c r="D37" s="73"/>
      <c r="F37" s="239">
        <v>834.5</v>
      </c>
      <c r="I37" s="240">
        <f>+L37-F37</f>
        <v>39.799999999999955</v>
      </c>
      <c r="L37" s="241">
        <v>874.3</v>
      </c>
    </row>
    <row r="38" spans="3:12" ht="12" customHeight="1">
      <c r="C38" s="73"/>
      <c r="D38" s="73"/>
      <c r="F38" s="239"/>
      <c r="I38" s="239"/>
      <c r="L38" s="238"/>
    </row>
    <row r="39" spans="3:12" ht="12" customHeight="1">
      <c r="C39" s="73" t="s">
        <v>15</v>
      </c>
      <c r="D39" s="73"/>
      <c r="F39" s="239">
        <v>-256</v>
      </c>
      <c r="I39" s="239">
        <f>+L39-F39</f>
        <v>0</v>
      </c>
      <c r="L39" s="238">
        <f>+F39</f>
        <v>-256</v>
      </c>
    </row>
    <row r="40" spans="3:12" ht="12" customHeight="1">
      <c r="C40" s="73" t="s">
        <v>16</v>
      </c>
      <c r="D40" s="73"/>
      <c r="F40" s="239">
        <v>-10.8</v>
      </c>
      <c r="I40" s="239">
        <f>+L40-F40</f>
        <v>0</v>
      </c>
      <c r="L40" s="238">
        <f>+F40</f>
        <v>-10.8</v>
      </c>
    </row>
    <row r="41" spans="3:12" ht="12" customHeight="1">
      <c r="C41" s="73" t="s">
        <v>17</v>
      </c>
      <c r="D41" s="73"/>
      <c r="F41" s="239">
        <v>-51.8</v>
      </c>
      <c r="I41" s="239">
        <f>+L41-F41</f>
        <v>0</v>
      </c>
      <c r="L41" s="238">
        <f>+F41</f>
        <v>-51.8</v>
      </c>
    </row>
    <row r="42" spans="3:12" ht="12" customHeight="1">
      <c r="C42" s="73" t="s">
        <v>95</v>
      </c>
      <c r="D42" s="73"/>
      <c r="F42" s="239">
        <v>-362.1</v>
      </c>
      <c r="I42" s="239">
        <f>+L42-F42</f>
        <v>-0.59999999999996589</v>
      </c>
      <c r="L42" s="238">
        <v>-362.7</v>
      </c>
    </row>
    <row r="43" spans="3:12" ht="12" customHeight="1">
      <c r="C43" s="73" t="s">
        <v>41</v>
      </c>
      <c r="D43" s="73"/>
      <c r="F43" s="239">
        <v>-117.5</v>
      </c>
      <c r="I43" s="239">
        <f>+L43-F43</f>
        <v>0</v>
      </c>
      <c r="L43" s="238">
        <f>+F43</f>
        <v>-117.5</v>
      </c>
    </row>
    <row r="44" spans="3:12" ht="12" customHeight="1">
      <c r="C44" s="68" t="s">
        <v>221</v>
      </c>
      <c r="D44" s="77"/>
      <c r="E44" s="242"/>
      <c r="F44" s="242">
        <f>SUM(F37:F43)</f>
        <v>36.300000000000068</v>
      </c>
      <c r="H44" s="242"/>
      <c r="I44" s="242">
        <f>SUM(I37:I43)</f>
        <v>39.199999999999989</v>
      </c>
      <c r="K44" s="242"/>
      <c r="L44" s="242">
        <f>SUM(L37:L43)</f>
        <v>75.500000000000057</v>
      </c>
    </row>
    <row r="45" spans="3:12" ht="12" customHeight="1"/>
    <row r="46" spans="3:12" ht="12" customHeight="1">
      <c r="F46" s="1"/>
      <c r="G46" s="1"/>
    </row>
    <row r="47" spans="3:12" ht="12" customHeight="1">
      <c r="F47" s="1"/>
      <c r="G47" s="1"/>
    </row>
    <row r="48" spans="3:12" ht="12" customHeight="1">
      <c r="F48" s="1"/>
      <c r="G48" s="1"/>
    </row>
    <row r="49" spans="6:11">
      <c r="F49" s="1"/>
      <c r="G49" s="1"/>
      <c r="H49" s="1"/>
      <c r="I49" s="1"/>
      <c r="J49" s="1"/>
      <c r="K49" s="1"/>
    </row>
    <row r="50" spans="6:11">
      <c r="F50" s="1"/>
      <c r="G50" s="1"/>
      <c r="H50" s="1"/>
      <c r="I50" s="1"/>
      <c r="J50" s="1"/>
      <c r="K50" s="1"/>
    </row>
  </sheetData>
  <mergeCells count="15">
    <mergeCell ref="K35:L36"/>
    <mergeCell ref="H35:I36"/>
    <mergeCell ref="E35:F36"/>
    <mergeCell ref="E21:F22"/>
    <mergeCell ref="H21:I22"/>
    <mergeCell ref="K21:L22"/>
    <mergeCell ref="E3:L3"/>
    <mergeCell ref="E18:L18"/>
    <mergeCell ref="E19:L19"/>
    <mergeCell ref="E33:L33"/>
    <mergeCell ref="E34:L34"/>
    <mergeCell ref="E4:L4"/>
    <mergeCell ref="E6:F7"/>
    <mergeCell ref="H6:I7"/>
    <mergeCell ref="K6:L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C1:R77"/>
  <sheetViews>
    <sheetView showGridLines="0" zoomScaleNormal="100" workbookViewId="0">
      <selection activeCell="L22" sqref="L22"/>
    </sheetView>
  </sheetViews>
  <sheetFormatPr defaultRowHeight="14.4"/>
  <cols>
    <col min="3" max="3" width="20.6640625" customWidth="1"/>
    <col min="4" max="4" width="1.5546875" customWidth="1"/>
    <col min="5" max="6" width="10.5546875" customWidth="1"/>
    <col min="7" max="7" width="1.5546875" customWidth="1"/>
    <col min="8" max="9" width="10.5546875" customWidth="1"/>
    <col min="10" max="10" width="1.5546875" customWidth="1"/>
    <col min="11" max="12" width="10.5546875" customWidth="1"/>
    <col min="13" max="13" width="1.5546875" customWidth="1"/>
    <col min="14" max="15" width="10.5546875" customWidth="1"/>
    <col min="16" max="16" width="1.5546875" customWidth="1"/>
    <col min="17" max="18" width="10.5546875" customWidth="1"/>
  </cols>
  <sheetData>
    <row r="1" spans="3:18" ht="12" customHeight="1"/>
    <row r="2" spans="3:18" ht="12" customHeight="1"/>
    <row r="4" spans="3:18">
      <c r="C4" s="181" t="s">
        <v>298</v>
      </c>
    </row>
    <row r="5" spans="3:18" ht="12" customHeight="1"/>
    <row r="6" spans="3:18" ht="12" customHeight="1" thickBot="1">
      <c r="C6" s="225" t="s">
        <v>249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3:18" ht="12" customHeight="1">
      <c r="N7" s="284" t="s">
        <v>11</v>
      </c>
      <c r="O7" s="284"/>
      <c r="P7" s="284"/>
      <c r="Q7" s="284"/>
      <c r="R7" s="284"/>
    </row>
    <row r="8" spans="3:18" ht="12" customHeight="1">
      <c r="N8" s="284" t="s">
        <v>0</v>
      </c>
      <c r="O8" s="284"/>
      <c r="P8" s="284"/>
      <c r="Q8" s="284"/>
      <c r="R8" s="284"/>
    </row>
    <row r="9" spans="3:18" ht="12" customHeight="1">
      <c r="N9" s="222">
        <v>2019</v>
      </c>
      <c r="O9" s="222">
        <v>2018</v>
      </c>
      <c r="P9" s="61"/>
      <c r="Q9" s="222">
        <v>2019</v>
      </c>
      <c r="R9" s="222">
        <v>2018</v>
      </c>
    </row>
    <row r="10" spans="3:18" ht="12" customHeight="1">
      <c r="N10" s="285" t="s">
        <v>92</v>
      </c>
      <c r="O10" s="285"/>
      <c r="P10" s="5"/>
      <c r="Q10" s="285" t="s">
        <v>94</v>
      </c>
      <c r="R10" s="285"/>
    </row>
    <row r="11" spans="3:18" ht="12" customHeight="1"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N11" s="281"/>
      <c r="O11" s="281"/>
      <c r="P11" s="5"/>
      <c r="Q11" s="281"/>
      <c r="R11" s="281"/>
    </row>
    <row r="12" spans="3:18" ht="12" customHeight="1">
      <c r="C12" s="74" t="s">
        <v>234</v>
      </c>
      <c r="N12" s="66">
        <v>94.4</v>
      </c>
      <c r="O12" s="122">
        <v>29.7</v>
      </c>
      <c r="P12" s="122"/>
      <c r="Q12" s="66">
        <v>94.4</v>
      </c>
      <c r="R12" s="122">
        <f>+O12</f>
        <v>29.7</v>
      </c>
    </row>
    <row r="13" spans="3:18" ht="12" customHeight="1">
      <c r="C13" s="74" t="s">
        <v>233</v>
      </c>
      <c r="N13" s="66">
        <v>66.799999999999969</v>
      </c>
      <c r="O13" s="122">
        <v>94</v>
      </c>
      <c r="P13" s="122"/>
      <c r="Q13" s="66">
        <v>43.599999999999994</v>
      </c>
      <c r="R13" s="122">
        <v>134.30000000000001</v>
      </c>
    </row>
    <row r="14" spans="3:18" ht="12" customHeight="1">
      <c r="C14" s="74" t="s">
        <v>232</v>
      </c>
      <c r="N14" s="66">
        <v>45.6</v>
      </c>
      <c r="O14" s="122">
        <v>68.7</v>
      </c>
      <c r="P14" s="122"/>
      <c r="Q14" s="66">
        <v>45.6</v>
      </c>
      <c r="R14" s="122">
        <v>68.7</v>
      </c>
    </row>
    <row r="15" spans="3:18" ht="12" customHeight="1">
      <c r="C15" s="74" t="s">
        <v>231</v>
      </c>
      <c r="N15" s="66">
        <v>7.5</v>
      </c>
      <c r="O15" s="122">
        <v>6.7</v>
      </c>
      <c r="P15" s="122"/>
      <c r="Q15" s="66">
        <v>7.5</v>
      </c>
      <c r="R15" s="122">
        <v>6.7</v>
      </c>
    </row>
    <row r="16" spans="3:18" ht="12" customHeight="1">
      <c r="C16" s="74" t="s">
        <v>230</v>
      </c>
      <c r="N16" s="66">
        <v>1.3</v>
      </c>
      <c r="O16" s="122">
        <v>0.26300000000000001</v>
      </c>
      <c r="P16" s="122"/>
      <c r="Q16" s="66">
        <v>1.3</v>
      </c>
      <c r="R16" s="122">
        <v>0.26300000000000001</v>
      </c>
    </row>
    <row r="17" spans="3:18" ht="12" customHeight="1">
      <c r="C17" s="68" t="s">
        <v>5</v>
      </c>
      <c r="D17" s="7"/>
      <c r="E17" s="7"/>
      <c r="F17" s="7"/>
      <c r="G17" s="7"/>
      <c r="H17" s="7"/>
      <c r="I17" s="7"/>
      <c r="J17" s="7"/>
      <c r="K17" s="7"/>
      <c r="L17" s="7"/>
      <c r="N17" s="123">
        <f>SUM(N12:N16)</f>
        <v>215.6</v>
      </c>
      <c r="O17" s="123">
        <f>SUM(O12:O16)</f>
        <v>199.363</v>
      </c>
      <c r="P17" s="122"/>
      <c r="Q17" s="123">
        <f>SUM(Q12:Q16)</f>
        <v>192.4</v>
      </c>
      <c r="R17" s="123">
        <f>SUM(R12:R16)</f>
        <v>239.66299999999998</v>
      </c>
    </row>
    <row r="18" spans="3:18" ht="12" customHeight="1"/>
    <row r="19" spans="3:18" ht="12" customHeight="1" thickBo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3:18" ht="12" customHeight="1">
      <c r="N20" s="284" t="s">
        <v>245</v>
      </c>
      <c r="O20" s="284"/>
      <c r="P20" s="284"/>
      <c r="Q20" s="284"/>
      <c r="R20" s="284"/>
    </row>
    <row r="21" spans="3:18" ht="12" customHeight="1">
      <c r="N21" s="284" t="s">
        <v>0</v>
      </c>
      <c r="O21" s="284"/>
      <c r="P21" s="284"/>
      <c r="Q21" s="284"/>
      <c r="R21" s="284"/>
    </row>
    <row r="22" spans="3:18" ht="12" customHeight="1">
      <c r="N22" s="222">
        <v>2019</v>
      </c>
      <c r="O22" s="222">
        <v>2018</v>
      </c>
      <c r="P22" s="61"/>
      <c r="Q22" s="222">
        <v>2019</v>
      </c>
      <c r="R22" s="222">
        <v>2018</v>
      </c>
    </row>
    <row r="23" spans="3:18" ht="12" customHeight="1">
      <c r="N23" s="285" t="s">
        <v>92</v>
      </c>
      <c r="O23" s="285"/>
      <c r="P23" s="5"/>
      <c r="Q23" s="285" t="s">
        <v>94</v>
      </c>
      <c r="R23" s="285"/>
    </row>
    <row r="24" spans="3:18" ht="12" customHeight="1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N24" s="281"/>
      <c r="O24" s="281"/>
      <c r="P24" s="5"/>
      <c r="Q24" s="281"/>
      <c r="R24" s="281"/>
    </row>
    <row r="25" spans="3:18" ht="12" customHeight="1">
      <c r="C25" s="74" t="s">
        <v>234</v>
      </c>
      <c r="N25" s="122">
        <v>138.69999999999999</v>
      </c>
      <c r="O25" s="122">
        <v>74.2</v>
      </c>
      <c r="P25" s="122"/>
      <c r="Q25" s="66">
        <v>138.69999999999999</v>
      </c>
      <c r="R25" s="122">
        <v>74.2</v>
      </c>
    </row>
    <row r="26" spans="3:18" ht="12" customHeight="1">
      <c r="C26" s="74" t="s">
        <v>233</v>
      </c>
      <c r="N26" s="66">
        <v>96.899999999999963</v>
      </c>
      <c r="O26" s="122">
        <v>152.5</v>
      </c>
      <c r="P26" s="122"/>
      <c r="Q26" s="66">
        <v>61.1</v>
      </c>
      <c r="R26" s="122">
        <v>196.4</v>
      </c>
    </row>
    <row r="27" spans="3:18" ht="12" customHeight="1">
      <c r="C27" s="74" t="s">
        <v>232</v>
      </c>
      <c r="N27" s="66">
        <v>106.5</v>
      </c>
      <c r="O27" s="122">
        <v>152.19999999999999</v>
      </c>
      <c r="P27" s="122"/>
      <c r="Q27" s="66">
        <v>106.5</v>
      </c>
      <c r="R27" s="122">
        <v>152.19999999999999</v>
      </c>
    </row>
    <row r="28" spans="3:18" ht="12" customHeight="1">
      <c r="C28" s="74" t="s">
        <v>231</v>
      </c>
      <c r="N28" s="66">
        <v>13.8</v>
      </c>
      <c r="O28" s="122">
        <v>13.4</v>
      </c>
      <c r="P28" s="122"/>
      <c r="Q28" s="66">
        <v>13.8</v>
      </c>
      <c r="R28" s="122">
        <v>13.4</v>
      </c>
    </row>
    <row r="29" spans="3:18" ht="12" customHeight="1">
      <c r="C29" s="74" t="s">
        <v>230</v>
      </c>
      <c r="N29" s="66">
        <v>1.6</v>
      </c>
      <c r="O29" s="122">
        <v>4.9000000000000004</v>
      </c>
      <c r="P29" s="122"/>
      <c r="Q29" s="66">
        <v>1.6</v>
      </c>
      <c r="R29" s="122">
        <v>4.9000000000000004</v>
      </c>
    </row>
    <row r="30" spans="3:18" ht="12" customHeight="1">
      <c r="C30" s="68" t="s">
        <v>5</v>
      </c>
      <c r="D30" s="7"/>
      <c r="E30" s="7"/>
      <c r="F30" s="7"/>
      <c r="G30" s="7"/>
      <c r="H30" s="7"/>
      <c r="I30" s="7"/>
      <c r="J30" s="7"/>
      <c r="K30" s="7"/>
      <c r="L30" s="7"/>
      <c r="N30" s="123">
        <f>SUM(N25:N29)</f>
        <v>357.5</v>
      </c>
      <c r="O30" s="123">
        <f>SUM(O25:O29)</f>
        <v>397.19999999999993</v>
      </c>
      <c r="P30" s="122"/>
      <c r="Q30" s="123">
        <f>SUM(Q25:Q29)</f>
        <v>321.7</v>
      </c>
      <c r="R30" s="123">
        <f>SUM(R25:R29)</f>
        <v>441.09999999999997</v>
      </c>
    </row>
    <row r="31" spans="3:18" ht="12" customHeight="1"/>
    <row r="32" spans="3:18" ht="12" customHeight="1" thickBot="1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3:18" ht="12" customHeight="1">
      <c r="Q33" s="284" t="s">
        <v>141</v>
      </c>
      <c r="R33" s="284"/>
    </row>
    <row r="34" spans="3:18" ht="12" customHeight="1">
      <c r="Q34" s="273" t="s">
        <v>1</v>
      </c>
      <c r="R34" s="273"/>
    </row>
    <row r="35" spans="3:18" ht="12" customHeight="1">
      <c r="Q35" s="222">
        <v>2018</v>
      </c>
      <c r="R35" s="222">
        <v>2018</v>
      </c>
    </row>
    <row r="36" spans="3:18" ht="12" customHeight="1">
      <c r="Q36" s="223" t="s">
        <v>4</v>
      </c>
      <c r="R36" s="223" t="s">
        <v>246</v>
      </c>
    </row>
    <row r="37" spans="3:18" ht="12" customHeight="1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Q37" s="224" t="s">
        <v>248</v>
      </c>
      <c r="R37" s="224" t="s">
        <v>247</v>
      </c>
    </row>
    <row r="38" spans="3:18" ht="12" customHeight="1">
      <c r="C38" s="74" t="s">
        <v>234</v>
      </c>
      <c r="Q38" s="122">
        <v>149.5</v>
      </c>
      <c r="R38" s="122">
        <v>149.5</v>
      </c>
    </row>
    <row r="39" spans="3:18" ht="12" customHeight="1">
      <c r="C39" s="74" t="s">
        <v>233</v>
      </c>
      <c r="Q39" s="122">
        <v>282.39999999999998</v>
      </c>
      <c r="R39" s="122">
        <v>322.2</v>
      </c>
    </row>
    <row r="40" spans="3:18" ht="12" customHeight="1">
      <c r="C40" s="74" t="s">
        <v>232</v>
      </c>
      <c r="Q40" s="122">
        <v>371.9</v>
      </c>
      <c r="R40" s="122">
        <v>371.9</v>
      </c>
    </row>
    <row r="41" spans="3:18" ht="12" customHeight="1">
      <c r="C41" s="74" t="s">
        <v>231</v>
      </c>
      <c r="Q41" s="122">
        <v>25.8</v>
      </c>
      <c r="R41" s="122">
        <v>25.8</v>
      </c>
    </row>
    <row r="42" spans="3:18" ht="12" customHeight="1">
      <c r="C42" s="74" t="s">
        <v>230</v>
      </c>
      <c r="Q42" s="122">
        <v>4.9000000000000004</v>
      </c>
      <c r="R42" s="122">
        <v>4.9000000000000004</v>
      </c>
    </row>
    <row r="43" spans="3:18" ht="12" customHeight="1">
      <c r="C43" s="68" t="s">
        <v>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Q43" s="123">
        <f>SUM(Q38:Q42)</f>
        <v>834.49999999999989</v>
      </c>
      <c r="R43" s="123">
        <f>SUM(R38:R42)</f>
        <v>874.29999999999984</v>
      </c>
    </row>
    <row r="44" spans="3:18" ht="12" customHeight="1"/>
    <row r="45" spans="3:18" ht="12" customHeight="1"/>
    <row r="46" spans="3:18" ht="12" customHeight="1">
      <c r="C46" s="181" t="s">
        <v>289</v>
      </c>
    </row>
    <row r="47" spans="3:18" ht="12" customHeight="1"/>
    <row r="48" spans="3:18" ht="12" customHeight="1" thickBot="1">
      <c r="C48" s="225" t="s">
        <v>249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3:18" ht="12" customHeight="1">
      <c r="N49" s="284" t="s">
        <v>11</v>
      </c>
      <c r="O49" s="284"/>
      <c r="P49" s="284"/>
      <c r="Q49" s="284"/>
      <c r="R49" s="284"/>
    </row>
    <row r="50" spans="3:18" ht="12" customHeight="1">
      <c r="N50" s="284" t="s">
        <v>0</v>
      </c>
      <c r="O50" s="284"/>
      <c r="P50" s="284"/>
      <c r="Q50" s="284"/>
      <c r="R50" s="284"/>
    </row>
    <row r="51" spans="3:18" ht="12" customHeight="1">
      <c r="N51" s="222">
        <v>2019</v>
      </c>
      <c r="O51" s="222">
        <v>2018</v>
      </c>
      <c r="P51" s="61"/>
      <c r="Q51" s="222">
        <v>2019</v>
      </c>
      <c r="R51" s="222">
        <v>2018</v>
      </c>
    </row>
    <row r="52" spans="3:18" ht="12" customHeight="1">
      <c r="N52" s="285" t="s">
        <v>92</v>
      </c>
      <c r="O52" s="285"/>
      <c r="P52" s="5"/>
      <c r="Q52" s="285" t="s">
        <v>94</v>
      </c>
      <c r="R52" s="285"/>
    </row>
    <row r="53" spans="3:18" ht="12" customHeight="1"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N53" s="281"/>
      <c r="O53" s="281"/>
      <c r="P53" s="5"/>
      <c r="Q53" s="281"/>
      <c r="R53" s="281"/>
    </row>
    <row r="54" spans="3:18" ht="12" customHeight="1">
      <c r="C54" s="74" t="s">
        <v>234</v>
      </c>
      <c r="N54" s="66">
        <v>94.4</v>
      </c>
      <c r="O54" s="122">
        <v>29.7</v>
      </c>
      <c r="P54" s="122"/>
      <c r="Q54" s="66">
        <v>94.4</v>
      </c>
      <c r="R54" s="122">
        <f>+O54</f>
        <v>29.7</v>
      </c>
    </row>
    <row r="55" spans="3:18" ht="12" customHeight="1">
      <c r="C55" s="74" t="s">
        <v>233</v>
      </c>
      <c r="N55" s="66">
        <v>66.799999999999969</v>
      </c>
      <c r="O55" s="122">
        <v>94</v>
      </c>
      <c r="P55" s="122"/>
      <c r="Q55" s="66">
        <v>43.599999999999994</v>
      </c>
      <c r="R55" s="122">
        <v>134.30000000000001</v>
      </c>
    </row>
    <row r="56" spans="3:18" ht="12" customHeight="1">
      <c r="C56" s="74" t="s">
        <v>232</v>
      </c>
      <c r="N56" s="66">
        <v>45.6</v>
      </c>
      <c r="O56" s="122">
        <v>68.7</v>
      </c>
      <c r="P56" s="122"/>
      <c r="Q56" s="66">
        <v>45.6</v>
      </c>
      <c r="R56" s="122">
        <v>68.7</v>
      </c>
    </row>
    <row r="57" spans="3:18" ht="12" customHeight="1">
      <c r="C57" s="74" t="s">
        <v>231</v>
      </c>
      <c r="N57" s="66">
        <v>7.5</v>
      </c>
      <c r="O57" s="122">
        <v>6.7</v>
      </c>
      <c r="P57" s="122"/>
      <c r="Q57" s="66">
        <v>7.5</v>
      </c>
      <c r="R57" s="122">
        <v>6.7</v>
      </c>
    </row>
    <row r="58" spans="3:18" ht="12" customHeight="1">
      <c r="C58" s="74" t="s">
        <v>230</v>
      </c>
      <c r="N58" s="66">
        <v>1.3</v>
      </c>
      <c r="O58" s="122">
        <v>0.26300000000000001</v>
      </c>
      <c r="P58" s="122"/>
      <c r="Q58" s="66">
        <v>1.3</v>
      </c>
      <c r="R58" s="122">
        <v>0.26300000000000001</v>
      </c>
    </row>
    <row r="59" spans="3:18" ht="12" customHeight="1">
      <c r="C59" s="68" t="s">
        <v>5</v>
      </c>
      <c r="D59" s="7"/>
      <c r="E59" s="7"/>
      <c r="F59" s="7"/>
      <c r="G59" s="7"/>
      <c r="H59" s="7"/>
      <c r="I59" s="7"/>
      <c r="J59" s="7"/>
      <c r="K59" s="7"/>
      <c r="L59" s="7"/>
      <c r="N59" s="123">
        <f>SUM(N54:N58)</f>
        <v>215.6</v>
      </c>
      <c r="O59" s="123">
        <f>SUM(O54:O58)</f>
        <v>199.363</v>
      </c>
      <c r="P59" s="122"/>
      <c r="Q59" s="123">
        <f>SUM(Q54:Q58)</f>
        <v>192.4</v>
      </c>
      <c r="R59" s="123">
        <f>SUM(R54:R58)</f>
        <v>239.66299999999998</v>
      </c>
    </row>
    <row r="60" spans="3:18" ht="12" customHeight="1"/>
    <row r="61" spans="3:18" ht="12" customHeight="1" thickBot="1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3:18" ht="12" customHeight="1">
      <c r="K62" s="284" t="s">
        <v>245</v>
      </c>
      <c r="L62" s="284"/>
      <c r="M62" s="284"/>
      <c r="N62" s="284"/>
      <c r="O62" s="284"/>
      <c r="Q62" s="284" t="s">
        <v>141</v>
      </c>
      <c r="R62" s="284"/>
    </row>
    <row r="63" spans="3:18" ht="12" customHeight="1">
      <c r="K63" s="284" t="s">
        <v>0</v>
      </c>
      <c r="L63" s="284"/>
      <c r="M63" s="284"/>
      <c r="N63" s="284"/>
      <c r="O63" s="284"/>
      <c r="Q63" s="273" t="s">
        <v>1</v>
      </c>
      <c r="R63" s="273"/>
    </row>
    <row r="64" spans="3:18" ht="12" customHeight="1">
      <c r="K64" s="222">
        <v>2019</v>
      </c>
      <c r="L64" s="222">
        <v>2018</v>
      </c>
      <c r="M64" s="61"/>
      <c r="N64" s="222">
        <v>2019</v>
      </c>
      <c r="O64" s="222">
        <v>2018</v>
      </c>
      <c r="Q64" s="222">
        <v>2018</v>
      </c>
      <c r="R64" s="222">
        <v>2018</v>
      </c>
    </row>
    <row r="65" spans="3:18" ht="12" customHeight="1">
      <c r="K65" s="285" t="s">
        <v>92</v>
      </c>
      <c r="L65" s="285"/>
      <c r="M65" s="5"/>
      <c r="N65" s="285" t="s">
        <v>94</v>
      </c>
      <c r="O65" s="285"/>
      <c r="Q65" s="223" t="s">
        <v>4</v>
      </c>
      <c r="R65" s="223" t="s">
        <v>246</v>
      </c>
    </row>
    <row r="66" spans="3:18" ht="12" customHeight="1">
      <c r="C66" s="119"/>
      <c r="D66" s="119"/>
      <c r="E66" s="119"/>
      <c r="F66" s="119"/>
      <c r="G66" s="119"/>
      <c r="H66" s="119"/>
      <c r="I66" s="119"/>
      <c r="J66" s="9"/>
      <c r="K66" s="281"/>
      <c r="L66" s="281"/>
      <c r="M66" s="5"/>
      <c r="N66" s="281"/>
      <c r="O66" s="281"/>
      <c r="Q66" s="224" t="s">
        <v>248</v>
      </c>
      <c r="R66" s="224" t="s">
        <v>247</v>
      </c>
    </row>
    <row r="67" spans="3:18" ht="12" customHeight="1">
      <c r="C67" s="74" t="s">
        <v>234</v>
      </c>
      <c r="J67" s="9"/>
      <c r="K67" s="122">
        <v>138.69999999999999</v>
      </c>
      <c r="L67" s="122">
        <v>74.2</v>
      </c>
      <c r="M67" s="122"/>
      <c r="N67" s="66">
        <v>138.69999999999999</v>
      </c>
      <c r="O67" s="122">
        <v>74.2</v>
      </c>
      <c r="Q67" s="122">
        <v>149.5</v>
      </c>
      <c r="R67" s="122">
        <v>149.5</v>
      </c>
    </row>
    <row r="68" spans="3:18" ht="12" customHeight="1">
      <c r="C68" s="74" t="s">
        <v>233</v>
      </c>
      <c r="J68" s="9"/>
      <c r="K68" s="66">
        <v>96.899999999999963</v>
      </c>
      <c r="L68" s="122">
        <v>152.5</v>
      </c>
      <c r="M68" s="122"/>
      <c r="N68" s="66">
        <v>61.1</v>
      </c>
      <c r="O68" s="122">
        <v>196.4</v>
      </c>
      <c r="Q68" s="122">
        <v>282.39999999999998</v>
      </c>
      <c r="R68" s="122">
        <v>322.2</v>
      </c>
    </row>
    <row r="69" spans="3:18" ht="12" customHeight="1">
      <c r="C69" s="74" t="s">
        <v>232</v>
      </c>
      <c r="J69" s="9"/>
      <c r="K69" s="66">
        <v>106.5</v>
      </c>
      <c r="L69" s="122">
        <v>152.19999999999999</v>
      </c>
      <c r="M69" s="122"/>
      <c r="N69" s="66">
        <v>106.5</v>
      </c>
      <c r="O69" s="122">
        <v>152.19999999999999</v>
      </c>
      <c r="Q69" s="122">
        <v>371.9</v>
      </c>
      <c r="R69" s="122">
        <v>371.9</v>
      </c>
    </row>
    <row r="70" spans="3:18" ht="12" customHeight="1">
      <c r="C70" s="74" t="s">
        <v>231</v>
      </c>
      <c r="J70" s="9"/>
      <c r="K70" s="66">
        <v>13.8</v>
      </c>
      <c r="L70" s="122">
        <v>13.4</v>
      </c>
      <c r="M70" s="122"/>
      <c r="N70" s="66">
        <v>13.8</v>
      </c>
      <c r="O70" s="122">
        <v>13.4</v>
      </c>
      <c r="Q70" s="122">
        <v>25.8</v>
      </c>
      <c r="R70" s="122">
        <v>25.8</v>
      </c>
    </row>
    <row r="71" spans="3:18" ht="12" customHeight="1">
      <c r="C71" s="74" t="s">
        <v>230</v>
      </c>
      <c r="J71" s="9"/>
      <c r="K71" s="66">
        <v>1.6</v>
      </c>
      <c r="L71" s="122">
        <v>4.9000000000000004</v>
      </c>
      <c r="M71" s="122"/>
      <c r="N71" s="66">
        <v>1.6</v>
      </c>
      <c r="O71" s="122">
        <v>4.9000000000000004</v>
      </c>
      <c r="Q71" s="122">
        <v>4.9000000000000004</v>
      </c>
      <c r="R71" s="122">
        <v>4.9000000000000004</v>
      </c>
    </row>
    <row r="72" spans="3:18" ht="12" customHeight="1">
      <c r="C72" s="68" t="s">
        <v>5</v>
      </c>
      <c r="D72" s="7"/>
      <c r="E72" s="7"/>
      <c r="F72" s="7"/>
      <c r="G72" s="7"/>
      <c r="H72" s="7"/>
      <c r="I72" s="7"/>
      <c r="J72" s="9"/>
      <c r="K72" s="123">
        <f>SUM(K67:K71)</f>
        <v>357.5</v>
      </c>
      <c r="L72" s="123">
        <f>SUM(L67:L71)</f>
        <v>397.19999999999993</v>
      </c>
      <c r="M72" s="122"/>
      <c r="N72" s="123">
        <f>SUM(N67:N71)</f>
        <v>321.7</v>
      </c>
      <c r="O72" s="123">
        <f>SUM(O67:O71)</f>
        <v>441.09999999999997</v>
      </c>
      <c r="Q72" s="123">
        <f>SUM(Q67:Q71)</f>
        <v>834.49999999999989</v>
      </c>
      <c r="R72" s="123">
        <f>SUM(R67:R71)</f>
        <v>874.29999999999984</v>
      </c>
    </row>
    <row r="73" spans="3:18" ht="12" customHeight="1">
      <c r="J73" s="9"/>
    </row>
    <row r="74" spans="3:18" ht="12" customHeight="1"/>
    <row r="77" spans="3:18">
      <c r="L77" s="253"/>
    </row>
  </sheetData>
  <mergeCells count="20">
    <mergeCell ref="N65:O66"/>
    <mergeCell ref="K65:L66"/>
    <mergeCell ref="K62:O62"/>
    <mergeCell ref="K63:O63"/>
    <mergeCell ref="Q62:R62"/>
    <mergeCell ref="Q63:R63"/>
    <mergeCell ref="N49:R49"/>
    <mergeCell ref="N50:R50"/>
    <mergeCell ref="N52:O53"/>
    <mergeCell ref="Q52:R53"/>
    <mergeCell ref="N21:R21"/>
    <mergeCell ref="N23:O24"/>
    <mergeCell ref="Q23:R24"/>
    <mergeCell ref="Q33:R33"/>
    <mergeCell ref="Q34:R34"/>
    <mergeCell ref="N7:R7"/>
    <mergeCell ref="N8:R8"/>
    <mergeCell ref="N10:O11"/>
    <mergeCell ref="Q10:R11"/>
    <mergeCell ref="N20:R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BS</vt:lpstr>
      <vt:lpstr>Equity</vt:lpstr>
      <vt:lpstr>CF</vt:lpstr>
      <vt:lpstr>IS and OCI</vt:lpstr>
      <vt:lpstr>Key tables</vt:lpstr>
      <vt:lpstr>Notes</vt:lpstr>
      <vt:lpstr>Note 1 table</vt:lpstr>
      <vt:lpstr>Note 2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2019-07-19T14:34:10Z</dcterms:created>
  <dcterms:modified xsi:type="dcterms:W3CDTF">2019-07-19T22:32:55Z</dcterms:modified>
</cp:coreProperties>
</file>